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120" yWindow="75" windowWidth="18090" windowHeight="7380" tabRatio="682" firstSheet="8" activeTab="12"/>
  </bookViews>
  <sheets>
    <sheet name="СВОД" sheetId="18" r:id="rId1"/>
    <sheet name="№322 62-02 от 26.01.22г." sheetId="19" r:id="rId2"/>
    <sheet name="№326 64-02 от 24.02.22г." sheetId="20" r:id="rId3"/>
    <sheet name="№329 65-02 от 30.03.22г." sheetId="21" r:id="rId4"/>
    <sheet name="№337 66-02 от 27.04.22г." sheetId="22" r:id="rId5"/>
    <sheet name="№341 69-02 от 25.05.22г." sheetId="23" r:id="rId6"/>
    <sheet name="№343 70-02 от 29.06.22г." sheetId="24" r:id="rId7"/>
    <sheet name="№347 71-02 от 04.07.22г." sheetId="25" r:id="rId8"/>
    <sheet name="№350 72-02 от 27.07.22г." sheetId="26" r:id="rId9"/>
    <sheet name="№352 74-02 от 28.09.22г. " sheetId="27" r:id="rId10"/>
    <sheet name="№361 75-02 от 27.10.22г." sheetId="28" r:id="rId11"/>
    <sheet name="№364 76-02 от 30.11.22г." sheetId="29" r:id="rId12"/>
    <sheet name="№379 79-02 от 26.12.22г." sheetId="30" r:id="rId13"/>
  </sheets>
  <definedNames>
    <definedName name="_xlnm.Print_Titles" localSheetId="2">'№326 64-02 от 24.02.22г.'!$4:$4</definedName>
    <definedName name="_xlnm.Print_Titles" localSheetId="3">'№329 65-02 от 30.03.22г.'!$4:$4</definedName>
    <definedName name="_xlnm.Print_Titles" localSheetId="4">'№337 66-02 от 27.04.22г.'!$4:$4</definedName>
    <definedName name="_xlnm.Print_Titles" localSheetId="5">'№341 69-02 от 25.05.22г.'!$4:$4</definedName>
    <definedName name="_xlnm.Print_Titles" localSheetId="6">'№343 70-02 от 29.06.22г.'!$4:$4</definedName>
    <definedName name="_xlnm.Print_Titles" localSheetId="7">'№347 71-02 от 04.07.22г.'!$4:$4</definedName>
    <definedName name="_xlnm.Print_Titles" localSheetId="8">'№350 72-02 от 27.07.22г.'!$4:$4</definedName>
    <definedName name="_xlnm.Print_Titles" localSheetId="9">'№352 74-02 от 28.09.22г. '!$4:$4</definedName>
    <definedName name="_xlnm.Print_Titles" localSheetId="0">СВОД!$3:$3</definedName>
  </definedNames>
  <calcPr calcId="125725" iterate="1"/>
</workbook>
</file>

<file path=xl/calcChain.xml><?xml version="1.0" encoding="utf-8"?>
<calcChain xmlns="http://schemas.openxmlformats.org/spreadsheetml/2006/main">
  <c r="E34" i="30"/>
  <c r="D34"/>
  <c r="E23"/>
  <c r="D23"/>
  <c r="D13" i="29"/>
  <c r="E12" l="1"/>
  <c r="E11"/>
  <c r="E10"/>
  <c r="E9"/>
  <c r="E8"/>
  <c r="D40"/>
  <c r="E23"/>
  <c r="D16"/>
  <c r="D22" i="28"/>
  <c r="D12" l="1"/>
  <c r="D9"/>
  <c r="E8"/>
  <c r="E9" i="27"/>
  <c r="D10"/>
  <c r="D21" l="1"/>
  <c r="C16"/>
  <c r="C20" l="1"/>
  <c r="C19"/>
  <c r="C15"/>
  <c r="D13"/>
  <c r="D20" i="26"/>
  <c r="C18"/>
  <c r="C19"/>
  <c r="C17"/>
  <c r="C14"/>
  <c r="E15"/>
  <c r="D12"/>
  <c r="D9"/>
  <c r="E20" i="25"/>
  <c r="D11" i="24"/>
  <c r="E10"/>
  <c r="D22" i="25"/>
  <c r="D13"/>
  <c r="D10"/>
  <c r="E8"/>
  <c r="T23" i="18" l="1"/>
  <c r="T87"/>
  <c r="T88"/>
  <c r="T18"/>
  <c r="T31"/>
  <c r="T32"/>
  <c r="T33"/>
  <c r="T34"/>
  <c r="T35"/>
  <c r="T36"/>
  <c r="T37"/>
  <c r="T38"/>
  <c r="T39"/>
  <c r="T40"/>
  <c r="T41"/>
  <c r="T42"/>
  <c r="T43"/>
  <c r="T44"/>
  <c r="T45"/>
  <c r="T46"/>
  <c r="T47"/>
  <c r="T48"/>
  <c r="T49"/>
  <c r="T50"/>
  <c r="T51"/>
  <c r="T52"/>
  <c r="T53"/>
  <c r="T54"/>
  <c r="T55"/>
  <c r="T56"/>
  <c r="T57"/>
  <c r="T58"/>
  <c r="T59"/>
  <c r="T60"/>
  <c r="T61"/>
  <c r="T62"/>
  <c r="T63"/>
  <c r="T64"/>
  <c r="T65"/>
  <c r="T66"/>
  <c r="T67"/>
  <c r="T69"/>
  <c r="T70"/>
  <c r="T71"/>
  <c r="T72"/>
  <c r="T73"/>
  <c r="T74"/>
  <c r="T75"/>
  <c r="T76"/>
  <c r="T77"/>
  <c r="T78"/>
  <c r="T79"/>
  <c r="T80"/>
  <c r="T81"/>
  <c r="T82"/>
  <c r="T83"/>
  <c r="T84"/>
  <c r="T85"/>
  <c r="T86"/>
  <c r="T89"/>
  <c r="T90"/>
  <c r="T91"/>
  <c r="T92"/>
  <c r="T93"/>
  <c r="T94"/>
  <c r="T95"/>
  <c r="T96"/>
  <c r="T97"/>
  <c r="T98"/>
  <c r="T99"/>
  <c r="T100"/>
  <c r="T101"/>
  <c r="T102"/>
  <c r="T103"/>
  <c r="T104"/>
  <c r="T105"/>
  <c r="T106"/>
  <c r="T108"/>
  <c r="T109"/>
  <c r="T110"/>
  <c r="T111"/>
  <c r="T113"/>
  <c r="T114"/>
  <c r="T115"/>
  <c r="T116"/>
  <c r="T117"/>
  <c r="T118"/>
  <c r="T119"/>
  <c r="T120"/>
  <c r="T121"/>
  <c r="T122"/>
  <c r="T123"/>
  <c r="T124"/>
  <c r="T125"/>
  <c r="T126"/>
  <c r="T127"/>
  <c r="T128"/>
  <c r="T30"/>
  <c r="I107"/>
  <c r="T107" s="1"/>
  <c r="H68"/>
  <c r="H29" s="1"/>
  <c r="E22" i="24" l="1"/>
  <c r="D33"/>
  <c r="E32"/>
  <c r="E30" l="1"/>
  <c r="E25"/>
  <c r="E27"/>
  <c r="E16" i="23" l="1"/>
  <c r="E18" i="24"/>
  <c r="E9"/>
  <c r="E16"/>
  <c r="D14"/>
  <c r="C23" i="23" l="1"/>
  <c r="E23" s="1"/>
  <c r="C21" l="1"/>
  <c r="E21" s="1"/>
  <c r="E20"/>
  <c r="E15" l="1"/>
  <c r="E14" i="22"/>
  <c r="D25" i="23" l="1"/>
  <c r="E14"/>
  <c r="D12"/>
  <c r="D9"/>
  <c r="T12" i="18" l="1"/>
  <c r="D21" i="22" l="1"/>
  <c r="E20"/>
  <c r="C18"/>
  <c r="E18" s="1"/>
  <c r="E19"/>
  <c r="C17"/>
  <c r="E17" l="1"/>
  <c r="E15"/>
  <c r="D12"/>
  <c r="D9"/>
  <c r="E8"/>
  <c r="C8" i="23" s="1"/>
  <c r="E8" s="1"/>
  <c r="C8" i="24" s="1"/>
  <c r="E8" s="1"/>
  <c r="C9" i="25" s="1"/>
  <c r="E9" s="1"/>
  <c r="C8" i="26" s="1"/>
  <c r="E8" s="1"/>
  <c r="C8" i="27" s="1"/>
  <c r="E8" s="1"/>
  <c r="F112" i="18" l="1"/>
  <c r="T112" s="1"/>
  <c r="F68"/>
  <c r="T68" s="1"/>
  <c r="T29" s="1"/>
  <c r="C18" i="21"/>
  <c r="E18" s="1"/>
  <c r="C15"/>
  <c r="E15" s="1"/>
  <c r="D21"/>
  <c r="E14"/>
  <c r="E19" l="1"/>
  <c r="E17"/>
  <c r="D12"/>
  <c r="D9"/>
  <c r="E8"/>
  <c r="E16" i="20" l="1"/>
  <c r="E14"/>
  <c r="E19"/>
  <c r="E21"/>
  <c r="D24"/>
  <c r="E23"/>
  <c r="E18"/>
  <c r="E15"/>
  <c r="D12"/>
  <c r="D9"/>
  <c r="E8"/>
  <c r="D10" i="19" l="1"/>
  <c r="E9"/>
  <c r="D25"/>
  <c r="E22"/>
  <c r="E23"/>
  <c r="E24"/>
  <c r="E20"/>
  <c r="E19"/>
  <c r="T14" i="18"/>
  <c r="T13"/>
  <c r="N29" l="1"/>
  <c r="E25" l="1"/>
  <c r="F25"/>
  <c r="G25"/>
  <c r="H25"/>
  <c r="I25"/>
  <c r="J25"/>
  <c r="K25"/>
  <c r="L25"/>
  <c r="M25"/>
  <c r="N25"/>
  <c r="O25"/>
  <c r="P25"/>
  <c r="Q25"/>
  <c r="R25"/>
  <c r="S25"/>
  <c r="D25"/>
  <c r="T28"/>
  <c r="T20" l="1"/>
  <c r="T21"/>
  <c r="M29"/>
  <c r="O29"/>
  <c r="P29"/>
  <c r="M4"/>
  <c r="N4"/>
  <c r="O4"/>
  <c r="P4"/>
  <c r="Q4"/>
  <c r="R4"/>
  <c r="I29" l="1"/>
  <c r="E21" i="19" l="1"/>
  <c r="E18"/>
  <c r="E15"/>
  <c r="E29" i="18" l="1"/>
  <c r="F29"/>
  <c r="G29"/>
  <c r="J29"/>
  <c r="K29"/>
  <c r="L29"/>
  <c r="Q29"/>
  <c r="R29"/>
  <c r="S29"/>
  <c r="D29"/>
  <c r="T17" l="1"/>
  <c r="E16" i="19" l="1"/>
  <c r="E8" l="1"/>
  <c r="T22" i="18" l="1"/>
  <c r="T10" l="1"/>
  <c r="D13" i="19" l="1"/>
  <c r="E12"/>
  <c r="T16" i="18" l="1"/>
  <c r="T15"/>
  <c r="T11"/>
  <c r="T6"/>
  <c r="T7" l="1"/>
  <c r="D4"/>
  <c r="T5" l="1"/>
  <c r="L4"/>
  <c r="E4" l="1"/>
  <c r="F4"/>
  <c r="G4"/>
  <c r="H4"/>
  <c r="I4"/>
  <c r="J4"/>
  <c r="K4"/>
  <c r="S4"/>
  <c r="T19" l="1"/>
  <c r="T24"/>
  <c r="T27" l="1"/>
  <c r="T26"/>
  <c r="T9"/>
  <c r="T8"/>
  <c r="T4" l="1"/>
  <c r="T25"/>
</calcChain>
</file>

<file path=xl/sharedStrings.xml><?xml version="1.0" encoding="utf-8"?>
<sst xmlns="http://schemas.openxmlformats.org/spreadsheetml/2006/main" count="682" uniqueCount="323">
  <si>
    <t>Раздел</t>
  </si>
  <si>
    <t>Наименование</t>
  </si>
  <si>
    <t>Причины внесения изменений</t>
  </si>
  <si>
    <t>0409</t>
  </si>
  <si>
    <t>ИТОГО:</t>
  </si>
  <si>
    <t>Внесены изменения в расходную часть бюджета:</t>
  </si>
  <si>
    <t>Внесены изменения в доходную часть бюджета:</t>
  </si>
  <si>
    <t>Внесены изменения в источники финансирования дефицита бюджета:</t>
  </si>
  <si>
    <t>смотреть:</t>
  </si>
  <si>
    <t>0501</t>
  </si>
  <si>
    <t>Дорожное хозяйство (дорожные фонды)</t>
  </si>
  <si>
    <t xml:space="preserve">Жилищное хозяйство </t>
  </si>
  <si>
    <t>1101</t>
  </si>
  <si>
    <t xml:space="preserve">Физическая культура </t>
  </si>
  <si>
    <t xml:space="preserve">Вносимые изменения </t>
  </si>
  <si>
    <t>Доходы, получаемые в виде арендной платы за земельные участки, государственная собственность на которые не разграничена</t>
  </si>
  <si>
    <t>0113</t>
  </si>
  <si>
    <t xml:space="preserve">Другие общегосударственные вопросы </t>
  </si>
  <si>
    <t>0412</t>
  </si>
  <si>
    <t>Другие вопросы в области национальной экономики</t>
  </si>
  <si>
    <t>0104</t>
  </si>
  <si>
    <t>Функционирование местных администраций</t>
  </si>
  <si>
    <t>0408</t>
  </si>
  <si>
    <t>0503</t>
  </si>
  <si>
    <t>0801</t>
  </si>
  <si>
    <t>Транспорт</t>
  </si>
  <si>
    <t>Благоустройство</t>
  </si>
  <si>
    <t>Культура</t>
  </si>
  <si>
    <t>Земельный налог</t>
  </si>
  <si>
    <t>0103</t>
  </si>
  <si>
    <t>Функционирование представительных органов муниципальных образований</t>
  </si>
  <si>
    <t>0707</t>
  </si>
  <si>
    <t>Молодежная политика и оздоровление детей</t>
  </si>
  <si>
    <t>ДОХОДЫ</t>
  </si>
  <si>
    <t>РАСХОДЫ</t>
  </si>
  <si>
    <t>ИСТОЧНИКИ</t>
  </si>
  <si>
    <t>администрации Энгельсского муниципального района на оплату исполнительных листов по выплате возмещения за изымаемые жилые помещения</t>
  </si>
  <si>
    <t xml:space="preserve">Администрация ЭМР на оплату исполнительных листов по проведению судебной экспертизы </t>
  </si>
  <si>
    <r>
      <t xml:space="preserve">комитету по земельным ресурсам администрации ЭМР на </t>
    </r>
    <r>
      <rPr>
        <b/>
        <sz val="12"/>
        <color theme="1"/>
        <rFont val="Arial Narrow"/>
        <family val="2"/>
        <charset val="204"/>
      </rPr>
      <t xml:space="preserve">оценку рыночной стоимости земельных участков </t>
    </r>
  </si>
  <si>
    <t>Расходы по возмещению недополученных доходов в связи с применением регулируемых тарифов на пассажирские перевозки</t>
  </si>
  <si>
    <r>
      <t xml:space="preserve">на расходы по выполнению работ (оказание услуг) по </t>
    </r>
    <r>
      <rPr>
        <b/>
        <sz val="12"/>
        <color theme="1"/>
        <rFont val="Arial Narrow"/>
        <family val="2"/>
        <charset val="204"/>
      </rPr>
      <t>обследованию жилых помещений</t>
    </r>
    <r>
      <rPr>
        <sz val="12"/>
        <color theme="1"/>
        <rFont val="Arial Narrow"/>
        <family val="2"/>
        <charset val="204"/>
      </rPr>
      <t xml:space="preserve"> на пригодность для проживания</t>
    </r>
  </si>
  <si>
    <t>ЭГСД расходы, связанные с информационно-технологическим сопровождением программных продуктов</t>
  </si>
  <si>
    <t xml:space="preserve">ЭГСД  на оплату командировочных расходов </t>
  </si>
  <si>
    <r>
      <t xml:space="preserve">мероприятия </t>
    </r>
    <r>
      <rPr>
        <b/>
        <sz val="12"/>
        <color theme="1"/>
        <rFont val="Arial Narrow"/>
        <family val="2"/>
        <charset val="204"/>
      </rPr>
      <t>по обеспечению предотвращения возможности возникновения аварийных и чрезвычайных ситуаций на объектах жилищной сферы</t>
    </r>
  </si>
  <si>
    <r>
      <t xml:space="preserve">управлению по физической культуре, спорту, молодежной политике и туризму АЭМР на оплату расходов по </t>
    </r>
    <r>
      <rPr>
        <b/>
        <sz val="12"/>
        <color theme="1"/>
        <rFont val="Arial Narrow"/>
        <family val="2"/>
        <charset val="204"/>
      </rPr>
      <t>коммунальным услугам</t>
    </r>
  </si>
  <si>
    <t>ИТОГО</t>
  </si>
  <si>
    <t>Налог на доходы физических лиц</t>
  </si>
  <si>
    <t>0102</t>
  </si>
  <si>
    <t>1301</t>
  </si>
  <si>
    <t>Обслуживание внутреннего государственного и муниципального долга</t>
  </si>
  <si>
    <t>Оплата труда и начисления Главе МО</t>
  </si>
  <si>
    <t>Оплата труда и начисления аппарат ЭГСД</t>
  </si>
  <si>
    <t>комитету финансов администрации ЭМР на оплату процентов по муниципальному долгу в связи с привлечением заемных средств от кредитных организаций</t>
  </si>
  <si>
    <t xml:space="preserve">Доходы от реализации имущества, находящегося в собственности городских поселений </t>
  </si>
  <si>
    <t>0505</t>
  </si>
  <si>
    <t>Другие вопросы в области жилищно-коммунального хозяйства</t>
  </si>
  <si>
    <t>Администрация ЭМР на оплату исполнительных листов по возмещению ущерба при ДТП</t>
  </si>
  <si>
    <t>по расходам предусмотренных на предоставление межбюджетных трансфертов по земельному контролю</t>
  </si>
  <si>
    <t>Налог на имущество физических лиц</t>
  </si>
  <si>
    <t>1403</t>
  </si>
  <si>
    <t>МБТ общего характера</t>
  </si>
  <si>
    <r>
      <rPr>
        <b/>
        <sz val="12"/>
        <color theme="1"/>
        <rFont val="Arial Narrow"/>
        <family val="2"/>
        <charset val="204"/>
      </rPr>
      <t>МБТ</t>
    </r>
    <r>
      <rPr>
        <sz val="12"/>
        <color theme="1"/>
        <rFont val="Arial Narrow"/>
        <family val="2"/>
        <charset val="204"/>
      </rPr>
      <t xml:space="preserve"> общего характера</t>
    </r>
  </si>
  <si>
    <t>Единый сельскохозяйственный налог</t>
  </si>
  <si>
    <t xml:space="preserve">Доходы от сдачи в аренду имущества </t>
  </si>
  <si>
    <t>Плата за наем (соцнайм)</t>
  </si>
  <si>
    <t>Штрафы, прочие поступления</t>
  </si>
  <si>
    <t>расходы на уплату налога на имущество организаций, транспортного налога  и иных платежей муниципальными органами</t>
  </si>
  <si>
    <t>межбюджетные трансферты поорганизации и осуществления мероприятий по гражданской обороне</t>
  </si>
  <si>
    <t>комитету по земельным ресурсам администрации ЭМР на мероприятия по землеустройству и землепользованию</t>
  </si>
  <si>
    <t>Выплата пенсии за выслугу лет депутатам, выборным должностным лицам, и лицам, замещавшим должности муниципальной службы в органах местного самоуправления</t>
  </si>
  <si>
    <t>1001</t>
  </si>
  <si>
    <t>Пенсионное обеспечение</t>
  </si>
  <si>
    <t>погашение кредиторской задолженности прошлых лет</t>
  </si>
  <si>
    <r>
      <rPr>
        <b/>
        <sz val="12"/>
        <color theme="1"/>
        <rFont val="Arial Narrow"/>
        <family val="2"/>
        <charset val="204"/>
      </rPr>
      <t>ЭГСД</t>
    </r>
    <r>
      <rPr>
        <sz val="12"/>
        <color theme="1"/>
        <rFont val="Arial Narrow"/>
        <family val="2"/>
        <charset val="204"/>
      </rPr>
      <t xml:space="preserve"> взносы в Ассоциацию муниципальных образований Саратовской области</t>
    </r>
  </si>
  <si>
    <t>Уменьшение прочих остатков денежных средств бюджетов</t>
  </si>
  <si>
    <t>расходы на проверку сметной документации</t>
  </si>
  <si>
    <r>
      <rPr>
        <b/>
        <sz val="12"/>
        <color theme="1"/>
        <rFont val="Arial Narrow"/>
        <family val="2"/>
        <charset val="204"/>
      </rPr>
      <t>УКС АЭМР</t>
    </r>
    <r>
      <rPr>
        <sz val="12"/>
        <color theme="1"/>
        <rFont val="Arial Narrow"/>
        <family val="2"/>
        <charset val="204"/>
      </rPr>
      <t xml:space="preserve"> на реализацию проекта, основанного на местных инициативах за счет средств местного бюджета</t>
    </r>
  </si>
  <si>
    <r>
      <rPr>
        <b/>
        <sz val="12"/>
        <color theme="1"/>
        <rFont val="Arial Narrow"/>
        <family val="2"/>
        <charset val="204"/>
      </rPr>
      <t xml:space="preserve">комитету ЖКХ, ТЭК, ТиС </t>
    </r>
    <r>
      <rPr>
        <sz val="12"/>
        <color theme="1"/>
        <rFont val="Arial Narrow"/>
        <family val="2"/>
        <charset val="204"/>
      </rPr>
      <t xml:space="preserve">администрации ЭМР на оплату исполнительного листа по судебной экспертизе </t>
    </r>
  </si>
  <si>
    <t>0407</t>
  </si>
  <si>
    <t>Лесное хозяйство</t>
  </si>
  <si>
    <t>расходы по разработке лесохозяйственного регламента</t>
  </si>
  <si>
    <t>0709</t>
  </si>
  <si>
    <t>Другие вопросы в области образования</t>
  </si>
  <si>
    <r>
      <t xml:space="preserve">предоставление МБТ по решению вопросов местного значения городского поселения в части участия в предупреждении и ликвидации последствий чрезвычайных ситуаций в границах МО г. Энгельс, организации и осуществления мероприятий по гражданской обороне </t>
    </r>
    <r>
      <rPr>
        <b/>
        <sz val="12"/>
        <color theme="1"/>
        <rFont val="Arial Narrow"/>
        <family val="2"/>
        <charset val="204"/>
      </rPr>
      <t xml:space="preserve">в сфере образования </t>
    </r>
  </si>
  <si>
    <r>
      <t xml:space="preserve">на расходы по погашению кредиторской задолженности </t>
    </r>
    <r>
      <rPr>
        <b/>
        <sz val="12"/>
        <color theme="1"/>
        <rFont val="Arial Narrow"/>
        <family val="2"/>
        <charset val="204"/>
      </rPr>
      <t xml:space="preserve">по содержанию </t>
    </r>
    <r>
      <rPr>
        <sz val="12"/>
        <color theme="1"/>
        <rFont val="Arial Narrow"/>
        <family val="2"/>
        <charset val="204"/>
      </rPr>
      <t>автомобильных дорог общего пользования</t>
    </r>
  </si>
  <si>
    <r>
      <t xml:space="preserve">комитету ЖКХ, ТЭК, ТиС администрации ЭМР на </t>
    </r>
    <r>
      <rPr>
        <b/>
        <sz val="12"/>
        <color theme="1"/>
        <rFont val="Arial Narrow"/>
        <family val="2"/>
        <charset val="204"/>
      </rPr>
      <t>ежемесячные взносы на капитальный ремонт</t>
    </r>
    <r>
      <rPr>
        <sz val="12"/>
        <color theme="1"/>
        <rFont val="Arial Narrow"/>
        <family val="2"/>
        <charset val="204"/>
      </rPr>
      <t xml:space="preserve"> общего имущества в многоквартирных домах </t>
    </r>
  </si>
  <si>
    <r>
      <rPr>
        <b/>
        <sz val="12"/>
        <color theme="1"/>
        <rFont val="Arial Narrow"/>
        <family val="2"/>
        <charset val="204"/>
      </rPr>
      <t>оплата коммунальных услуг</t>
    </r>
    <r>
      <rPr>
        <sz val="12"/>
        <color theme="1"/>
        <rFont val="Arial Narrow"/>
        <family val="2"/>
        <charset val="204"/>
      </rPr>
      <t xml:space="preserve"> МКУ «Городское хозяйство» в рамках ВЦП «Содержание жилищного фонда на территории муниципального образования город Энгельс Энгельсского муниципального района Саратовской области в 2018-2022 годах</t>
    </r>
  </si>
  <si>
    <r>
      <t xml:space="preserve">комитету ЖКХ, ТЭК, ТиС администрации ЭМР </t>
    </r>
    <r>
      <rPr>
        <b/>
        <sz val="12"/>
        <color theme="1"/>
        <rFont val="Arial Narrow"/>
        <family val="2"/>
        <charset val="204"/>
      </rPr>
      <t xml:space="preserve">на погашение кредитор.задож. </t>
    </r>
    <r>
      <rPr>
        <sz val="12"/>
        <color theme="1"/>
        <rFont val="Arial Narrow"/>
        <family val="2"/>
        <charset val="204"/>
      </rPr>
      <t xml:space="preserve">По </t>
    </r>
    <r>
      <rPr>
        <b/>
        <sz val="12"/>
        <color theme="1"/>
        <rFont val="Arial Narrow"/>
        <family val="2"/>
        <charset val="204"/>
      </rPr>
      <t>ежемесячным взносам на капитальный ремонт</t>
    </r>
    <r>
      <rPr>
        <sz val="12"/>
        <color theme="1"/>
        <rFont val="Arial Narrow"/>
        <family val="2"/>
        <charset val="204"/>
      </rPr>
      <t xml:space="preserve"> общего имущества в многоквартирных домах </t>
    </r>
  </si>
  <si>
    <t>Прочие доходы от оказания платных услуг (работ) получателями средств бюджетов городских поселений</t>
  </si>
  <si>
    <r>
      <rPr>
        <b/>
        <sz val="12"/>
        <color theme="1"/>
        <rFont val="Arial Narrow"/>
        <family val="2"/>
        <charset val="204"/>
      </rPr>
      <t>комитету финансов администрации ЭМР на МБТ</t>
    </r>
    <r>
      <rPr>
        <sz val="12"/>
        <color theme="1"/>
        <rFont val="Arial Narrow"/>
        <family val="2"/>
        <charset val="204"/>
      </rPr>
      <t xml:space="preserve"> для финансового обеспечения переданных полномочий по изъятию земельных участков в границах поселения для муниципальных нужд в соответствии с заключенным соглашением</t>
    </r>
  </si>
  <si>
    <r>
      <t xml:space="preserve">на предоставление </t>
    </r>
    <r>
      <rPr>
        <b/>
        <sz val="12"/>
        <color theme="1"/>
        <rFont val="Arial Narrow"/>
        <family val="2"/>
        <charset val="204"/>
      </rPr>
      <t>МБТ</t>
    </r>
    <r>
      <rPr>
        <sz val="12"/>
        <color theme="1"/>
        <rFont val="Arial Narrow"/>
        <family val="2"/>
        <charset val="204"/>
      </rPr>
      <t xml:space="preserve"> по похоронному делу</t>
    </r>
  </si>
  <si>
    <r>
      <t xml:space="preserve">на предоставление </t>
    </r>
    <r>
      <rPr>
        <b/>
        <sz val="12"/>
        <color theme="1"/>
        <rFont val="Arial Narrow"/>
        <family val="2"/>
        <charset val="204"/>
      </rPr>
      <t>МБТ</t>
    </r>
    <r>
      <rPr>
        <sz val="12"/>
        <color theme="1"/>
        <rFont val="Arial Narrow"/>
        <family val="2"/>
        <charset val="204"/>
      </rPr>
      <t xml:space="preserve"> для финансового обеспечения переданных полномочий по ликвидации последствий чрезвычайных ситуаций в границах муниципального образования город Энгельс в соответствии с заключенным соглашением </t>
    </r>
  </si>
  <si>
    <t xml:space="preserve">комитету ЖКХ, ТЭК, ТиС  администрации ЭМР на оценку рыночной стоимости изымаемых у собственников   жилых помещений и земельных участков в многоквартирных домах, признанных аварийными и подлежащими сносу </t>
  </si>
  <si>
    <r>
      <rPr>
        <b/>
        <sz val="12"/>
        <color theme="1"/>
        <rFont val="Arial Narrow"/>
        <family val="2"/>
        <charset val="204"/>
      </rPr>
      <t xml:space="preserve">расходы на материалы </t>
    </r>
    <r>
      <rPr>
        <sz val="12"/>
        <color theme="1"/>
        <rFont val="Arial Narrow"/>
        <family val="2"/>
        <charset val="204"/>
      </rPr>
      <t>МКУ «Городское хозяйство» в рамках ВЦП «Дорожная деятельность, благоустройство и оказание ритуальных услуг на территории муниципального образования город Энгельс Энгельсского муниципального района Саратовской области на 2018 - 2023 годы»</t>
    </r>
  </si>
  <si>
    <r>
      <rPr>
        <b/>
        <sz val="12"/>
        <color theme="1"/>
        <rFont val="Arial Narrow"/>
        <family val="2"/>
        <charset val="204"/>
      </rPr>
      <t xml:space="preserve">расходы на ГСМ </t>
    </r>
    <r>
      <rPr>
        <sz val="12"/>
        <color theme="1"/>
        <rFont val="Arial Narrow"/>
        <family val="2"/>
        <charset val="204"/>
      </rPr>
      <t>МКУ «Городское хозяйство» в рамках ВЦП «Дорожная деятельность, благоустройство и оказание ритуальных услуг на территории муниципального образования город Энгельс Энгельсского муниципального района Саратовской области на 2018 - 2023 годы»</t>
    </r>
  </si>
  <si>
    <r>
      <rPr>
        <b/>
        <sz val="12"/>
        <color theme="1"/>
        <rFont val="Arial Narrow"/>
        <family val="2"/>
        <charset val="204"/>
      </rPr>
      <t xml:space="preserve">оплата коммунальных услуг </t>
    </r>
    <r>
      <rPr>
        <sz val="12"/>
        <color theme="1"/>
        <rFont val="Arial Narrow"/>
        <family val="2"/>
        <charset val="204"/>
      </rPr>
      <t>МКУ «Городское хозяйство» в рамках ВЦП «Дорожная деятельность, благоустройство и оказание ритуальных услуг на территории муниципального образования город Энгельс Энгельсского муниципального района Саратовской области на 2018 - 2023 годы»</t>
    </r>
  </si>
  <si>
    <t>на монтажные работы системы пожарной сигнализации МБУ «Спортивно-технический центр»</t>
  </si>
  <si>
    <t>на приобретение средств пожаротушения (огнетушители, пожарные щиты) в МБУ "СТЦ"</t>
  </si>
  <si>
    <r>
      <rPr>
        <b/>
        <sz val="12"/>
        <color theme="1"/>
        <rFont val="Arial Narrow"/>
        <family val="2"/>
        <charset val="204"/>
      </rPr>
      <t>расходы</t>
    </r>
    <r>
      <rPr>
        <sz val="12"/>
        <color theme="1"/>
        <rFont val="Arial Narrow"/>
        <family val="2"/>
        <charset val="204"/>
      </rPr>
      <t xml:space="preserve"> на содержание автомобильных дорог общего пользования, </t>
    </r>
    <r>
      <rPr>
        <b/>
        <sz val="12"/>
        <color theme="1"/>
        <rFont val="Arial Narrow"/>
        <family val="2"/>
        <charset val="204"/>
      </rPr>
      <t>озеленение и прочие мероприятия по благоустройству общественных территорий</t>
    </r>
    <r>
      <rPr>
        <sz val="12"/>
        <color theme="1"/>
        <rFont val="Arial Narrow"/>
        <family val="2"/>
        <charset val="204"/>
      </rPr>
      <t xml:space="preserve"> в рамках ВЦП «Дорожная деятельность, благоустройство и оказание ритуальных услуг на территории муниципального образования город Энгельс Энгельсского муниципального района Саратовской области на 2018 - 2023 годы»</t>
    </r>
  </si>
  <si>
    <t>Дорожное хозяйство</t>
  </si>
  <si>
    <t>Функционирование высшего должностного лица субъекта Российской Федерации и муниципального образования</t>
  </si>
  <si>
    <r>
      <t xml:space="preserve">на устройство </t>
    </r>
    <r>
      <rPr>
        <b/>
        <sz val="12"/>
        <color theme="1"/>
        <rFont val="Arial Narrow"/>
        <family val="2"/>
        <charset val="204"/>
      </rPr>
      <t>детских игровых площадок</t>
    </r>
    <r>
      <rPr>
        <sz val="12"/>
        <color theme="1"/>
        <rFont val="Arial Narrow"/>
        <family val="2"/>
        <charset val="204"/>
      </rPr>
      <t xml:space="preserve"> на придомовых территориях многоквартирных домов </t>
    </r>
  </si>
  <si>
    <t>расходы на погашение кредиторской задолженности прошлых лет, в т.ч по и/л</t>
  </si>
  <si>
    <r>
      <t>на выполнение проектных и изыскательских работ по объекту «</t>
    </r>
    <r>
      <rPr>
        <b/>
        <sz val="12"/>
        <color theme="1"/>
        <rFont val="Arial Narrow"/>
        <family val="2"/>
        <charset val="204"/>
      </rPr>
      <t>Полигон ТБО</t>
    </r>
    <r>
      <rPr>
        <sz val="12"/>
        <color theme="1"/>
        <rFont val="Arial Narrow"/>
        <family val="2"/>
        <charset val="204"/>
      </rPr>
      <t xml:space="preserve"> в г. Энгельсе»</t>
    </r>
  </si>
  <si>
    <r>
      <t xml:space="preserve">комитету ЖКХ, ТЭК, ТиС администрации ЭМР на выполнение работ по </t>
    </r>
    <r>
      <rPr>
        <b/>
        <sz val="12"/>
        <color theme="1"/>
        <rFont val="Arial Narrow"/>
        <family val="2"/>
        <charset val="204"/>
      </rPr>
      <t>капитальному ремонту и ремонту жилых помещений</t>
    </r>
    <r>
      <rPr>
        <sz val="12"/>
        <color theme="1"/>
        <rFont val="Arial Narrow"/>
        <family val="2"/>
        <charset val="204"/>
      </rPr>
      <t xml:space="preserve">, являющихся специализированным жилищным фондом </t>
    </r>
  </si>
  <si>
    <t>ремонтные работы</t>
  </si>
  <si>
    <t>энергосервисный контракт МБУ ДК "Покровский"</t>
  </si>
  <si>
    <t>Информация о последних изменениях бюджета муниципального образования город Энгельс на 2021 год</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</si>
  <si>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городских поселений</t>
  </si>
  <si>
    <r>
      <rPr>
        <b/>
        <sz val="12"/>
        <color theme="1"/>
        <rFont val="Arial Narrow"/>
        <family val="2"/>
        <charset val="204"/>
      </rPr>
      <t>комитету по управлению имуществом АЭМР</t>
    </r>
    <r>
      <rPr>
        <sz val="12"/>
        <color theme="1"/>
        <rFont val="Arial Narrow"/>
        <family val="2"/>
        <charset val="204"/>
      </rPr>
      <t xml:space="preserve"> на оплату исполнительного листа по выплате % за пользование чужими средствами (ИП Джуликян)</t>
    </r>
  </si>
  <si>
    <r>
      <rPr>
        <sz val="12"/>
        <color theme="1"/>
        <rFont val="Arial Narrow"/>
        <family val="2"/>
        <charset val="204"/>
      </rPr>
      <t xml:space="preserve">расходы на ремонт </t>
    </r>
    <r>
      <rPr>
        <b/>
        <sz val="12"/>
        <color theme="1"/>
        <rFont val="Arial Narrow"/>
        <family val="2"/>
        <charset val="204"/>
      </rPr>
      <t>автомобильных дорог общего пользования</t>
    </r>
    <r>
      <rPr>
        <sz val="12"/>
        <color theme="1"/>
        <rFont val="Arial Narrow"/>
        <family val="2"/>
        <charset val="204"/>
      </rPr>
      <t xml:space="preserve"> за счет </t>
    </r>
    <r>
      <rPr>
        <b/>
        <sz val="12"/>
        <color theme="1"/>
        <rFont val="Arial Narrow"/>
        <family val="2"/>
        <charset val="204"/>
      </rPr>
      <t>средств муниципального дорожного фонда</t>
    </r>
  </si>
  <si>
    <t>приобретение спецтехники</t>
  </si>
  <si>
    <t>Доходы от реализации имущества</t>
  </si>
  <si>
    <t>Доходы бюджетов городских поселений от возврата иными организациями остатков субсидий прошлых лет</t>
  </si>
  <si>
    <r>
      <rPr>
        <b/>
        <sz val="12"/>
        <color theme="1"/>
        <rFont val="Arial Narrow"/>
        <family val="2"/>
        <charset val="204"/>
      </rPr>
      <t>комитету по управлению имуществом АЭМР</t>
    </r>
    <r>
      <rPr>
        <sz val="12"/>
        <color theme="1"/>
        <rFont val="Arial Narrow"/>
        <family val="2"/>
        <charset val="204"/>
      </rPr>
      <t xml:space="preserve"> на проведение кадастровых работ </t>
    </r>
  </si>
  <si>
    <r>
      <t xml:space="preserve">на выполнение работ по благ-ву дворовых и общественных территорий </t>
    </r>
    <r>
      <rPr>
        <b/>
        <sz val="12"/>
        <color theme="1"/>
        <rFont val="Arial Narrow"/>
        <family val="2"/>
        <charset val="204"/>
      </rPr>
      <t>в т.ч. На погашение кред.задолж.</t>
    </r>
  </si>
  <si>
    <r>
      <rPr>
        <b/>
        <sz val="12"/>
        <color theme="1"/>
        <rFont val="Arial Narrow"/>
        <family val="2"/>
        <charset val="204"/>
      </rPr>
      <t>комитету по земельным ресурсам администрации ЭМР</t>
    </r>
    <r>
      <rPr>
        <sz val="12"/>
        <color theme="1"/>
        <rFont val="Arial Narrow"/>
        <family val="2"/>
        <charset val="204"/>
      </rPr>
      <t xml:space="preserve"> на мероприятия по изъятию земельного участка</t>
    </r>
  </si>
  <si>
    <t>Администрация ЭМР на оплату исполнительного листа за признание недействительным постановление администрации ЭМР об использовании земельного участка</t>
  </si>
  <si>
    <t>электроэнергии в МБУ «Спортивно-технический центр» по адресу: г. Энгельс, ул. Полтавская, д.17</t>
  </si>
  <si>
    <t xml:space="preserve">комитету ЖКХ, ТЭК, ТиС администрации ЭМР на  выплату собственнику жилого помещения, взамен жилого помещения, предоставленного в соответствии с решением Энгельсского районного суда </t>
  </si>
  <si>
    <t>комитету ЖКХ, ТЭК, ТиС администрации ЭМР  работы по монтажу контактной сети по ул. Лесозаводская от кольца ГП «Лента» до моста «Саратов-Энгельс»</t>
  </si>
  <si>
    <t>0502</t>
  </si>
  <si>
    <t>Коммунальное хозяйство</t>
  </si>
  <si>
    <t>Плата, поступившая в рамках договора за предоставление права на размещение и эксплуатацию нестационарного торгового объекта,</t>
  </si>
  <si>
    <t>Межбюджетные трансферты, передаваемые бюджету муниципального образования город Энгельс Энгельсского муниципального района Саратовской области из бюджета Энгельсского муниципального района, за счет средств субсидии из областного бюджета бюджетам муниципальных районов и городских округов области на сохранение достигнутых показателей повышения оплаты труда отдельных категорий работников бюджетной сферы</t>
  </si>
  <si>
    <t>на выполнение работ по содержанию мест захоронений и благоустройству территорий кладбищ, в т.ч. На погашение кред.задолж.</t>
  </si>
  <si>
    <t>на оплату мероприятий по антитеррористической защищенности (приобретение ручного металлодетектора и установка видеонаблюдения стадион "Химик") в МБУ "СТЦ"</t>
  </si>
  <si>
    <r>
      <rPr>
        <b/>
        <sz val="12"/>
        <color theme="1"/>
        <rFont val="Arial Narrow"/>
        <family val="2"/>
        <charset val="204"/>
      </rPr>
      <t>Комитету финансов</t>
    </r>
    <r>
      <rPr>
        <sz val="12"/>
        <color theme="1"/>
        <rFont val="Arial Narrow"/>
        <family val="2"/>
        <charset val="204"/>
      </rPr>
      <t xml:space="preserve"> (резервные средства)</t>
    </r>
  </si>
  <si>
    <t>на финансовое обеспечение затрат для обеспечения бесперебойного функционирования городского наземного электрического транспорта              (заработная плата)</t>
  </si>
  <si>
    <t>Прочие безвозмездные поступления в бюджеты городских поселений</t>
  </si>
  <si>
    <t>0405</t>
  </si>
  <si>
    <t>Сельское хозяйство и рыболовство</t>
  </si>
  <si>
    <t xml:space="preserve">на разработку проекта рекультивации несанкционированной свалки по адресу: г. Энгельс, ул. Проспект Строителей, 47; </t>
  </si>
  <si>
    <r>
      <rPr>
        <b/>
        <sz val="12"/>
        <color theme="1"/>
        <rFont val="Arial Narrow"/>
        <family val="2"/>
        <charset val="204"/>
      </rPr>
      <t>комитету по управлению имуществом АЭМР</t>
    </r>
    <r>
      <rPr>
        <sz val="12"/>
        <color theme="1"/>
        <rFont val="Arial Narrow"/>
        <family val="2"/>
        <charset val="204"/>
      </rPr>
      <t xml:space="preserve"> на осуществление мероприятий с целью оформления прав собственности на бесхозяйные объекты газораспределения за счет предоставления межбюджетных трансфертов из бюджета Энгельсского муниципального района.</t>
    </r>
  </si>
  <si>
    <r>
      <rPr>
        <b/>
        <sz val="12"/>
        <color theme="1"/>
        <rFont val="Arial Narrow"/>
        <family val="2"/>
        <charset val="204"/>
      </rPr>
      <t>комитету ЖКХ, ТЭК, ТиС</t>
    </r>
    <r>
      <rPr>
        <sz val="12"/>
        <color theme="1"/>
        <rFont val="Arial Narrow"/>
        <family val="2"/>
        <charset val="204"/>
      </rPr>
      <t xml:space="preserve"> администрации ЭМР, администрации ЭМР на оплату исполнительных листов по </t>
    </r>
    <r>
      <rPr>
        <b/>
        <sz val="12"/>
        <color theme="1"/>
        <rFont val="Arial Narrow"/>
        <family val="2"/>
        <charset val="204"/>
      </rPr>
      <t xml:space="preserve">возмещению ущерба при ДТП </t>
    </r>
  </si>
  <si>
    <r>
      <rPr>
        <b/>
        <sz val="12"/>
        <color theme="1"/>
        <rFont val="Arial Narrow"/>
        <family val="2"/>
        <charset val="204"/>
      </rPr>
      <t>комитету ЖКХ, ТЭК, ТиС</t>
    </r>
    <r>
      <rPr>
        <sz val="12"/>
        <color theme="1"/>
        <rFont val="Arial Narrow"/>
        <family val="2"/>
        <charset val="204"/>
      </rPr>
      <t xml:space="preserve"> администрации ЭМР на расходы по проведению мероприятий при осуществлении деятельности по обращению с животными без владельцев</t>
    </r>
  </si>
  <si>
    <t>соцнужды (связь, создание сайта)</t>
  </si>
  <si>
    <t xml:space="preserve"> устройство отмостки из асфальтобетона вдоль лицевой стороны трибунна стадионе «Химик» в МБУ «СТЦ»</t>
  </si>
  <si>
    <t>Получение кредитов от других бюджетов бюджетной системы РФ</t>
  </si>
  <si>
    <t xml:space="preserve">Погашение кредитов от кредитных организаций </t>
  </si>
  <si>
    <r>
      <rPr>
        <b/>
        <sz val="12"/>
        <color theme="1"/>
        <rFont val="Arial Narrow"/>
        <family val="2"/>
        <charset val="204"/>
      </rPr>
      <t>Комитету финансов</t>
    </r>
    <r>
      <rPr>
        <sz val="12"/>
        <color theme="1"/>
        <rFont val="Arial Narrow"/>
        <family val="2"/>
        <charset val="204"/>
      </rPr>
      <t xml:space="preserve"> на оплату исполнительного листа за признание недействительным договор безвозмездного пользования земельным участком, за суд.экспертизу</t>
    </r>
  </si>
  <si>
    <r>
      <rPr>
        <b/>
        <sz val="12"/>
        <color theme="1"/>
        <rFont val="Arial Narrow"/>
        <family val="2"/>
        <charset val="204"/>
      </rPr>
      <t xml:space="preserve">расходы на вывоз веток, талоны ТБО, ликвид.свалки </t>
    </r>
    <r>
      <rPr>
        <sz val="12"/>
        <color theme="1"/>
        <rFont val="Arial Narrow"/>
        <family val="2"/>
        <charset val="204"/>
      </rPr>
      <t>МКУ «Городское хозяйство» в рамках ВЦП «Дорожная деятельность, благоустройство и оказание ритуальных услуг на территории муниципального образования город Энгельс Энгельсского муниципального района Саратовской области на 2018 - 2023 годы»</t>
    </r>
  </si>
  <si>
    <t>на внутреннюю отделку помещения МБУ «Клуб «Энгельсская молодежь» по адресу: г. Энгельс, ул. Телеграфная, д.32.</t>
  </si>
  <si>
    <t>мероприятия к Дню города</t>
  </si>
  <si>
    <t>Доходы от продажи земельных участков, государственная собственность на которые не разграничена</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</si>
  <si>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</si>
  <si>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на изготовление дизайн проектов и локальных сметных расчетов для выполнения мероприятий 2022 года</t>
  </si>
  <si>
    <t>на обустройство контейнерных площадок для накопления ТКО</t>
  </si>
  <si>
    <t xml:space="preserve"> на установку спортивной площадки МБУ «Спортивно-технический центр» по адресу: г. Энгельс, ул. Вавилова, 13</t>
  </si>
  <si>
    <t xml:space="preserve">межбюджетные трансферты по градостроительной деятельности </t>
  </si>
  <si>
    <t>зарплата с начислениями</t>
  </si>
  <si>
    <r>
      <rPr>
        <b/>
        <sz val="12"/>
        <color theme="1"/>
        <rFont val="Arial Narrow"/>
        <family val="2"/>
        <charset val="204"/>
      </rPr>
      <t>на заработную плату с начислениями</t>
    </r>
    <r>
      <rPr>
        <sz val="12"/>
        <color theme="1"/>
        <rFont val="Arial Narrow"/>
        <family val="2"/>
        <charset val="204"/>
      </rPr>
      <t xml:space="preserve"> (на выделенные с 1.04.2021 года дополнительные три штатные единицы (по созданию виртуального кинозала) -  в МБУ «ДК Покровский»-1154,9 т.р.);</t>
    </r>
  </si>
  <si>
    <t>Решение ЭГСД от 26.01.2022 г. №322/62-02</t>
  </si>
  <si>
    <t>Межбюджетные трансферты, передаваемые бюджету муниципального образования город Энгельс Энгельсского муниципального района Саратовской области из бюджета Энгельсского муниципального района на обеспечение капитального ремонта, ремонта и содержания автомобильных дорог общего пользования местного значения городского поселения за счет средств муниципального дорожного фонда</t>
  </si>
  <si>
    <t>Остатки, сложившиеся на 1 января 2022 года на едином счете бюджета</t>
  </si>
  <si>
    <r>
      <rPr>
        <b/>
        <sz val="12"/>
        <color theme="1"/>
        <rFont val="Arial Narrow"/>
        <family val="2"/>
        <charset val="204"/>
      </rPr>
      <t>УКС АЭМР</t>
    </r>
    <r>
      <rPr>
        <sz val="12"/>
        <color theme="1"/>
        <rFont val="Arial Narrow"/>
        <family val="2"/>
        <charset val="204"/>
      </rPr>
      <t xml:space="preserve"> на строительство водоснабжения и отведения кварталов жилой застройки и реконструкции главного самотечного коллектора</t>
    </r>
  </si>
  <si>
    <t>РЕЕСТР изменений в бюджет муниципального образования город Энгельс в 2022 году</t>
  </si>
  <si>
    <t>План 2022 года</t>
  </si>
  <si>
    <t>Уточненный план 2022 года</t>
  </si>
  <si>
    <t xml:space="preserve">Увеличиваются бюджетные ассигнования администрации ЭМР на оплату исполнительного листа </t>
  </si>
  <si>
    <t>Увеличиваются бюджетные ассигнования комитету ЖКХ, ТЭК, ТиС администрации ЭМР на выполнение работ по ремонту автомобильных дорог общего пользования (за счет целевых остатков средств муниципального дорожного фонда на едином счете бюджета на 01.01.2022 года)</t>
  </si>
  <si>
    <t>за счет МБТ из бюджета района от транспортного налога</t>
  </si>
  <si>
    <t>на капитальный ремонт жилищного фонда за счет средств, поступающих за наем муниципальных жилых помещений (за счет целевых остатков средств, поступающих за наем на едином счете бюджета на 01.01.2022 года)</t>
  </si>
  <si>
    <t>Увеличиваются бюджетные ассигнования УКС администрации ЭМР на строительство водоснабжения и отведения кварталов жилой застройки и реконструкции главного самотечного коллектора</t>
  </si>
  <si>
    <t xml:space="preserve">Увеличиваются бюджетные ассигнования комитету ЖКХ, ТЭК, ТиС администрации ЭМР на коммунальные услуги в связи с передачей имущества на баланс МКУ «Городское хозяйство» </t>
  </si>
  <si>
    <t xml:space="preserve">Увеличиваются бюджетные ассигнования комитету финансов администрации ЭМР предоставление иных межбюджетных трансфертов, передаваемых бюджету Энгельсского муниципального района для финансового обеспечения переданных полномочий по ликвидации последствий чрезвычайных ситуаций в границах муниципального образования город Энгельс в соответствии с заключенным соглашением </t>
  </si>
  <si>
    <t xml:space="preserve">Увеличиваются бюджетные ассигнования управлению культуры администрации ЭМР на ремонт системы водоснабжения в МБУ ДК «Искра» в здании по адресу: г. Энгельс, ул. Воронежская, д.56 (для ликвидации прорыва трубы)
</t>
  </si>
  <si>
    <t xml:space="preserve">Увеличиваются бюджетные ассигнования управлению по физической культуре, спорту, молодежной политики и туризму администрации ЭМР на расходы по оплате кредиторской задолженности за установку спортивной площадки МБУ «Спортивно-технический центр» по адресу: г. Энгельс, ул. Вавилова, 13.
</t>
  </si>
  <si>
    <t>Уменьшаются бюджетные ассигнования комитету финансов администрации ЭМР по оплате процентов по муниципальному долгу</t>
  </si>
  <si>
    <t>смотреть актуальную редакцию бюджета МО г. Энгельс на 2022 год:</t>
  </si>
  <si>
    <t>https://engels.me/2010-06-08-17-24-58/byudzhet-na-2022-god/byudzhet</t>
  </si>
  <si>
    <t>https://engels.me/2010-06-08-17-24-21/2010-06-08-17-43-42/resheniya-engelsskogo-gorodskogo-soveta-deputatov-ot-2022-goda</t>
  </si>
  <si>
    <t>Решение ЭГСД от 24.02.2022 г. №326/64-02</t>
  </si>
  <si>
    <t>Увеличиваются бюджетные ассигнования комитету ЖКХ, ТЭК, ТиС администрации ЭМР на коммунальные услуги МКУ «Городское хозяйство» в сумме 223,9 тыс. рублей; на противопаводковые мероприятия 468,0 тыс. рублей.</t>
  </si>
  <si>
    <t>Уменьшаются бюджетные ассигнования управлению капитального строительства администрации ЭМР на сумму 1 850,1 тыс. рублей по реконструкции главного самотечного коллектора Д-1200 мм с увеличением диаметра до Д=1500 мм в границах просп. Строителей - просп. Химиков до ул. Менделеева в г. Энгельсе Саратовской области (в связи с уточнением расчетов по конкурсной документации - перенос расходов на 2023 год).</t>
  </si>
  <si>
    <t xml:space="preserve">Увеличиваются бюджетные ассигнования комитету ЖКХ, ТЭК, ТиС администрации ЭМР на оплату кредиторской задолженности и текущее выполнение работ по содержанию мест захоронений и благоустройству территорий кладбищ </t>
  </si>
  <si>
    <t>Молодежная политика</t>
  </si>
  <si>
    <t>на расходы по оплате кредиторской задолженности за проведение ремонтных работ в МБУ «Клуб «Энгельсская молодежь» в здании по адресу: г. Энгельс, ул. Телеграфная, д. 32</t>
  </si>
  <si>
    <t>Увеличить бюджетные ассигнования управлению по физической культуре, спорту, молодежной политики и туризму администрации ЭМР на монтаж и пуско-наладочные работы системы охранной сигнализации в МБУ «Клуб «Энгельсская молодежь» в здании по адресу: г. Энгельс, ул. Телеграфная, д. 32;</t>
  </si>
  <si>
    <t>на ремонт актового зала в МБУ ДК «Искра» в здании по адресу: г. Энгельс, ул. Воронежская, д. 56 в сумме 1 000,0 тыс. рублей; на обследование основных строительных конструкций нежилого здания МБУ «Энгельсский краеведческий музей» в сумме 274,0 тыс. рублей</t>
  </si>
  <si>
    <t xml:space="preserve">Увеличиваются бюджетные ассигнования управлению по физической культуре, спорту, молодежной политики и туризму администрации ЭМР на расходы по оплате кредиторской задолженности за противопожарное оборудование МБУ «Спортивно-технический центр» </t>
  </si>
  <si>
    <t>Увеличиваются бюджетные ассигнования управлению культуры администрации ЭМР на подключение локальной сети и интернета в МБУ ДК «Ударник» в здании по адресу: г. Энгельс, пл. Свободы, д. 17</t>
  </si>
  <si>
    <r>
      <rPr>
        <b/>
        <sz val="12"/>
        <color theme="1"/>
        <rFont val="Arial Narrow"/>
        <family val="2"/>
        <charset val="204"/>
      </rPr>
      <t>МКУ «Городское хозяйство»</t>
    </r>
    <r>
      <rPr>
        <sz val="12"/>
        <color theme="1"/>
        <rFont val="Arial Narrow"/>
        <family val="2"/>
        <charset val="204"/>
      </rPr>
      <t xml:space="preserve"> на противопаводковые мероприятия</t>
    </r>
  </si>
  <si>
    <t>охранная сигнализация</t>
  </si>
  <si>
    <t xml:space="preserve">на подключение локальной сети в МБУ «ДК «Ударник» по адресу: г. Энгельс, пл. Свободы д.17 </t>
  </si>
  <si>
    <t>на ремонт актового зала в МБУ ДК «Искра» в здании по адресу: г. Энгельс, ул. Воронежская, д. 56</t>
  </si>
  <si>
    <t>на обследование основных строительных конструкций нежилого здания МБУ «Энгельсский краеведческий музей»</t>
  </si>
  <si>
    <t>Решение ЭГСД от 30.03.2022 г. №329/65-02</t>
  </si>
  <si>
    <t>Другие общегосударственные вопросы</t>
  </si>
  <si>
    <t>Увеличиваются бюджетные ассигнования администрации ЭМР на возмещение ущерба, причиненного в ходе дорожно-транспортного происшествия, расходы по оплате досудебного исследования и оплата государственной пошлины</t>
  </si>
  <si>
    <t xml:space="preserve">для МКУ «Городское хозяйство» на коммунальные услуги  в сумме 700,0 тыс. рублей; на закупку автозапчастей в сумме 6 476,8 тыс. рублей; на закупку краски (для покраски бордюров, столбов)  в сумме 1 548,0 тыс. рублей;
</t>
  </si>
  <si>
    <t xml:space="preserve">Увеличиваются бюджетные ассигнования комитету ЖКХ, ТЭК, ТиС администрации ЭМР на возмещение ущерба, причиненного в ходе дорожно-транспортного происшествия, расходы по оплате досудебного исследования и оплата государственной пошлины; </t>
  </si>
  <si>
    <t>Жилищное хозяйство</t>
  </si>
  <si>
    <t xml:space="preserve">Увеличиваются бюджетные ассигнования комитету ЖКХ, ТЭК, ТиС администрации ЭМР на оплату кредиторской задолженности за 2021 год по содержанию мест захоронений и благоустройству территорий кладбищ </t>
  </si>
  <si>
    <t>Увеличиваются бюджетные ассигнования управлению культуры администрации ЭМР на ремонт актового зала в МБУ ДК «Искра» в здании по адресу: г. Энгельс, ул. Воронежская, д. 56 в сумме 451,2 тыс. рублей; на ремонт системы водоснабжения в МБУ ДК «Искра» в сумме 64,0 тыс. рублей; на приобретение основных средств (шторы на сцену, жалюзи, карнизы для ламбрекена) в МБУ ДК «Искра в сумме 496,2 тыс. рублей.</t>
  </si>
  <si>
    <t>на оплату кредиторской задолженности за музыкальное оборудование в МБУ ДК «Ударник» в сумме 395,2 тыс. рублей; на оплату кредиторской задолженности за вешало, витрины и модуля сетчатого для гардероба в МБУ ДК «Ударник» в сумме 54,8 тыс. рублей.</t>
  </si>
  <si>
    <r>
      <rPr>
        <b/>
        <sz val="12"/>
        <color theme="1"/>
        <rFont val="Arial Narrow"/>
        <family val="2"/>
        <charset val="204"/>
      </rPr>
      <t>комитету ЖКХ, ТЭК, ТиС</t>
    </r>
    <r>
      <rPr>
        <sz val="12"/>
        <color theme="1"/>
        <rFont val="Arial Narrow"/>
        <family val="2"/>
        <charset val="204"/>
      </rPr>
      <t xml:space="preserve"> администрации ЭМР на оплату исполнительных листов по возмещению ущерба при ДТП</t>
    </r>
  </si>
  <si>
    <t xml:space="preserve">Увеличиваются бюджетные ассигнования комитету финансов администрации ЭМР на оплату испол.листа за выкупную цену жилого помещения непригодного для проживания </t>
  </si>
  <si>
    <t>комитету финансов администрации ЭМР  на оплату исполнительных листов по выплате возмещения за изымаемые жилые помещения</t>
  </si>
  <si>
    <t>основные средства, в т.ч.кред.задолж.</t>
  </si>
  <si>
    <t>Информация о последних изменениях бюджета муниципального образования город Энгельс на 2022 год</t>
  </si>
  <si>
    <t>Увеличиваются бюджетные ассигнования администрации ЭМР на  оплату исполнительного листа и государственной пошлины</t>
  </si>
  <si>
    <t xml:space="preserve">Увеличиваются бюджетные ассигнования комитету ЖКХ, ТЭК, ТиС АЭМР на возмещение недополученных доходов МУП «Энгельсэлектротранс» (на оплату электроэнергии); </t>
  </si>
  <si>
    <t>на финансовое обеспечение затрат для обеспечения бесперебойного функционирования городского наземного электрического транспорта (заработная плата);</t>
  </si>
  <si>
    <t>Увеличиваются бюджетные ассигнования комитету ЖКХ, ТЭК, ТиС администрации ЭМР на оплату исполнительного листа  по ликвидации места несанкционированного размещения ТКО по адресу: пр. Строителей, в районе ГСК "Строитель-5";</t>
  </si>
  <si>
    <t>Увеличить бюджетные ассигнования управлению по физической культуре, спорту, молодежной политики и туризму администрации ЭМР на оплату кредиторской задолженности за проведение ремонтных работ в МБУ «Клуб «Энгельсская молодежь» в здании по адресу: г. Энгельс, ул. Телеграфная, д. 32</t>
  </si>
  <si>
    <t xml:space="preserve">Увеличить бюджетные ассигнования управлению по физической культуре, спорту, молодежной политики и туризму администрации ЭМР на оплату кредиторской задолженности за приобретение и установку системы видеонаблюдения МБУ «Спортивно-технический центр».
</t>
  </si>
  <si>
    <t>Увеличиваются бюджетные ассигнования управлению культуры администрации ЭМР для заключения договора на охрану в МБУ «ДК «Мелиоратор» по Решению суда от 02.07.21г.</t>
  </si>
  <si>
    <t>Решение ЭГСД от 27.04.2022 г. №337/66-02</t>
  </si>
  <si>
    <t>комитету ЖКХ, ТЭК, ТиС администрации ЭМР на оплату исполнительных листов по  ликвидации места несанкционированого размещения ТКО</t>
  </si>
  <si>
    <t>Решение ЭГСД от 25.05.2022 г. №341/69-02</t>
  </si>
  <si>
    <t xml:space="preserve">Увеличиваются бюджетные ассигнования администрации ЭМР на  оплату исполнительного листа </t>
  </si>
  <si>
    <t xml:space="preserve">Увеличиваются бюджетные ассигнования комитету ЖКХ, ТЭК, ТиС АЭМР на возмещение недополученных доходов в связи с применением регулируемых тарифов при оказании услуг на пассажирские перевозки, осуществляемые городским наземным электрическим транспортом, в соответствии с заключенными муниципальными контрактами; </t>
  </si>
  <si>
    <t>Увеличиваются бюджетные ассигнования комитету ЖКХ, ТЭК, ТиС администрации ЭМР на ремонт специальной  техники в МКУ "Городское хозяйство"</t>
  </si>
  <si>
    <t>Увеличиваются бюджетные ассигнования комитету ЖКХ, ТЭК, ТиС администрации ЭМР на закупку ГСМ в МКУ "Городское хозяйство"</t>
  </si>
  <si>
    <t>Увеличиваются бюджетные ассигнования комитету ЖКХ, ТЭК, ТиС администрации ЭМР на закупку основных средств (триммера бензиновые) в МКУ "Городское хозяйство"</t>
  </si>
  <si>
    <t>Увеличиваются бюджетные ассигнования комитету ЖКХ, ТЭК, ТиС администрации ЭМР на содержание и оплату коммунальных услуг муниципальных жилых  помещений не оформленных по договорам социального найма</t>
  </si>
  <si>
    <t xml:space="preserve">Увеличиваются бюджетные ассигнования комитету ЖКХ, ТЭК, ТиС администрации ЭМР на коммунальные услуги в МКУ «Городское хозяйство» </t>
  </si>
  <si>
    <t xml:space="preserve">Увеличиваются бюджетные ассигнования комитету ЖКХ, ТЭК, ТиС администрации ЭМР на коммунальные услуги  в МКУ «Городское хозяйство» </t>
  </si>
  <si>
    <t>Увеличиваются бюджетные ассигнования комитету ЖКХ, ТЭК, ТиС администрации ЭМР на ремонт памятников  МКУ "Городское хозяйство"</t>
  </si>
  <si>
    <t>Увеличиваются бюджетные ассигнования управлению культуры администрации ЭМР для заключения договора на охрану в МБУ «ДК «Ударник»</t>
  </si>
  <si>
    <t>Увеличиваются бюджетные ассигнования управлению культуры администрации ЭМР на оплату кредиторской задолжности за разработку проектно-сметной документации на систему АПС в МБУ "ДК "Ударник" и в МБУ "ДК "Мелиоратор"</t>
  </si>
  <si>
    <t>Доходы от возврата иными организациями остатков субсидий прошлых лет</t>
  </si>
  <si>
    <t xml:space="preserve">Увеличиваются бюджетные ассигнования комитету ЖКХ, ТЭК, ТиС администрации ЭМР на оплату исполнительных листов в МКУ «Городское хозяйство» </t>
  </si>
  <si>
    <t xml:space="preserve">Увеличиваются бюджетные ассигнования комитету ЖКХ, ТЭК, ТиС администрации ЭМР на закупку ГСМ в МКУ «Городское хозяйство» </t>
  </si>
  <si>
    <t>Увеличиваются бюджетные ассигнования комитету ЖКХ, ТЭК, ТиС администрации ЭМР в МКУ "Городское хозяйство" на ремонт и покраску стелл по ул. Студенческая и пр.Строителей</t>
  </si>
  <si>
    <t>Увеличиваются бюджетные ассигнования комитету ЖКХ, ТЭК, ТиС администрации ЭМР на выполнение строительно-монтажных работ по строительству и ремонту пешеходных зон и тротуаров"</t>
  </si>
  <si>
    <t>Увеличиваются бюджетные ассигнования комитету ЖКХ, ТЭК, ТиС АЭМР на выполнение работ по рекультивации земель городского поселения в рамках заключенного контракта от 30.11.2020 года</t>
  </si>
  <si>
    <t>Увеличить бюджетные ассигнования управлению по физической культуре, спорту, молодежной политики и туризму администрации ЭМР на оплату пени по страховым взносам</t>
  </si>
  <si>
    <t>Увеличиваются бюджетные ассигнования управлению культуры администрации ЭМР на оплату кредиторской задолженности за обслуживание здания МБУ "Энгельсский краеведческий музей"</t>
  </si>
  <si>
    <t>Увеличиваются бюджетные ассигнования управлению культуры администрации ЭМР на оплату кредиторской задолженности за обучение сотрудников в МБУ "ДК "Ударник"</t>
  </si>
  <si>
    <t>Увеличиваются бюджетные ассигнования управлению культуры администрации ЭМР на оплату кредиторской задолженности за оказание услуг по огнезащитной обработки в МБУ "ДК "Искра",по установке и пусконаладочной системы АПС в МБУ "ДК "Покровский, за приобретение огнетушителей в МБУ "ДК "Восход",за приобретение огнетушителей в МБУ "ЭКМ".</t>
  </si>
  <si>
    <t>Увеличить бюджетные ассигнования управлению по физической культуре, спорту, молодежной политики и туризму администрации ЭМР на оплату кредиторской задолженности за оценку объектов недвижимости</t>
  </si>
  <si>
    <t>Увеличиваются бюджетные ассигнования управлению по физической культуре, спорту, молодежной политики и туризму администрации ЭМР на расходы по оплате кредиторской задолженности за техническое обслуживание приборов учета</t>
  </si>
  <si>
    <t xml:space="preserve">Межбюджетные трансферты общего характера </t>
  </si>
  <si>
    <t>Увеличиваются бюджетные ассигнования комитету финансов администрации ЭМР на предоставление иных межбюджетных трансфертов, передаваемых бюджету ЭМР</t>
  </si>
  <si>
    <t xml:space="preserve">Увеличиваются бюджетные ассигнования комитету ЖКХ, ТЭК, ТиС АЭМР в МКУ "Городское хозяйство" на ремонт трибуны на пл.Ленина </t>
  </si>
  <si>
    <r>
      <t xml:space="preserve">Расходы по возмещение недополученных доходов в связи с применением регулируемых тарифов при оказании услуг на пассажирские перевозки, осуществляемые городским наземным электрическим транспортом, </t>
    </r>
    <r>
      <rPr>
        <sz val="12"/>
        <color rgb="FFFF0000"/>
        <rFont val="Arial Narrow"/>
        <family val="2"/>
        <charset val="204"/>
      </rPr>
      <t>в соответствии с заключенными муниципальными контрактами</t>
    </r>
  </si>
  <si>
    <r>
      <rPr>
        <b/>
        <sz val="12"/>
        <color theme="1"/>
        <rFont val="Arial Narrow"/>
        <family val="2"/>
        <charset val="204"/>
      </rPr>
      <t xml:space="preserve">расходы на содержание (з/пл, основные ср-ва) </t>
    </r>
    <r>
      <rPr>
        <sz val="12"/>
        <color theme="1"/>
        <rFont val="Arial Narrow"/>
        <family val="2"/>
        <charset val="204"/>
      </rPr>
      <t>МКУ «Городское хозяйство» в рамках ВЦП «Дорожная деятельность, благоустройство и оказание ритуальных услуг на территории муниципального образования город Энгельс Энгельсского муниципального района Саратовской области на 2018 - 2026 годы»</t>
    </r>
  </si>
  <si>
    <r>
      <t xml:space="preserve">комитету ЖКХ, ТЭК, ТиС администрации ЭМР </t>
    </r>
    <r>
      <rPr>
        <b/>
        <sz val="12"/>
        <color theme="1"/>
        <rFont val="Arial Narrow"/>
        <family val="2"/>
        <charset val="204"/>
      </rPr>
      <t>на содержание и оплату коммунальных услуг муниципальных жилых помещений не оформленных по договорам соц.найма</t>
    </r>
  </si>
  <si>
    <r>
      <rPr>
        <b/>
        <sz val="12"/>
        <color theme="1"/>
        <rFont val="Arial Narrow"/>
        <family val="2"/>
        <charset val="204"/>
      </rPr>
      <t>оплата коммунальных услуг</t>
    </r>
    <r>
      <rPr>
        <sz val="12"/>
        <color theme="1"/>
        <rFont val="Arial Narrow"/>
        <family val="2"/>
        <charset val="204"/>
      </rPr>
      <t xml:space="preserve"> МКУ «Городское хозяйство» в рамках ВЦП «Дорожная деятельность, благоустройство и оказание ритуальных услуг на территории муниципального образования город Энгельс Энгельсского муниципального района Саратовской области на 2018 - 2023 годы»</t>
    </r>
  </si>
  <si>
    <t>кредиторская задолженность за разработку проектно-сметной документации на систему АПС</t>
  </si>
  <si>
    <t>Решение ЭГСД от 29.06.2022 г. №343/70-02</t>
  </si>
  <si>
    <t>МКУ «Городское хозяйство» и/л</t>
  </si>
  <si>
    <t>за техническое обслуживание и содержание общего имущества зданий, территории, в т. ч.кредит.задолж.</t>
  </si>
  <si>
    <t>и/л пеня</t>
  </si>
  <si>
    <t>кредит.задолж.2017г. за оценку объектов недвижимости</t>
  </si>
  <si>
    <t>окрашивание хоккейной коробки по адресу:г.Энгельс, пр-т Строителей,19 в МБУ "СТЦ"</t>
  </si>
  <si>
    <t>Решение ЭГСД от 04.07.2022 г. №347/71-02</t>
  </si>
  <si>
    <t>Межбюджетные трансферты, передаваемые бюджетам городских поселений области на реализацию мероприятий по благоустройству территорий</t>
  </si>
  <si>
    <t>комитету ЖКХ, ТЭК, ТиС администрации ЭМР на строительно-монтажных работ по строительству и ремонту пешеходных зон и тротуаров (за счет средств местного бюджета)</t>
  </si>
  <si>
    <t>комитету ЖКХ, ТЭК, ТиС администрации ЭМР на строительно-монтажных работ по строительству и ремонту пешеходных зон и тротуаров (за счет МБТиз областного бюджета на реализацию мероприятий по благоустройству территорий)</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</si>
  <si>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городских поселений</t>
  </si>
  <si>
    <t>Уменьшаются бюджетные ассигнования комитету ЖКХ, ТЭК, ТиС администрации ЭМР на выполнение строительно-монтажных работ по строительству и ремонту пешеходных зон и тротуаров за счет местного бюджета</t>
  </si>
  <si>
    <t>Увеличиваются бюджетные ассигнования комитету ЖКХ, ТЭК, ТиС администрации ЭМР на выполнение строительно-монтажных работ по строительству и ремонту пешеходных зон и тротуаров за счет межбюджетных трансфертов из областного бюджета на реализацию мероприятий по благоустройству территорий</t>
  </si>
  <si>
    <t>Решение ЭГСД от 27.07.2022 г. №350/72-02</t>
  </si>
  <si>
    <t>Уменьшаются бюджетные ассигнования комитету ЖКХ, ТЭК, ТиС администрации ЭМР на выполнение строительного котроля по благоустройству общественных и дворовых территорий в рамках МП "Формирование современной городской среды на территории муниципального образования город Энгельс Энгельсского муниципального района Саратовской области на 2018-2024 годы"</t>
  </si>
  <si>
    <t>Увеличиваются бюджетные ассигнования комитету ЖКХ, ТЭК, ТиС администрации ЭМР на выполнение строительного котроля по строительсту и ремонту пешеходных зон и тротуаров в рамках ВЦП "Дорожная деятельность, благоустройство и оказание ритуальных услуг на территории муниципального образования город Энгельс Энгельсского муниципального района Саратовской области на 2018 - 2026 годы"</t>
  </si>
  <si>
    <t xml:space="preserve">Увеличиваются бюджетные ассигнования управлению культуры администрации ЭМР на содержание и обслуживание здания в МБУ «ЭКМ» - 82,4 тыс. рублей;
на заключение договора за интернет на 2-е полугодие в МБУ «ЭКМ» - 8,0 тыс. рублей;
</t>
  </si>
  <si>
    <t>Увеличиваются бюджетные ассигнования управлению по физической культуре, спорту, молодежной политики и туризму администрации ЭМР на коммунальные услуги (теплоэнергия) в МБУ «Клуб «Энгельсская молодежь» в здании по адресу: г. Энгельс, ул. Телеграфная, д. 32</t>
  </si>
  <si>
    <t>Увеличиваются бюджетные ассигнования управлению по физической культуре, спорту, молодежной политики и туризму администрации ЭМР на коммунальные услуги (теплоэнергия) в МБУ «Спортивно-технический центр»</t>
  </si>
  <si>
    <t>Увеличиваются бюджетные ассигнования комитету ЖКХ, ТЭК, ТиС администрации ЭМР для МКУ «Городское хозяйство» в том числе:
на утилизацию ТКО  в сумме 2 400,0 тыс. рублей; 
на закупку противогололедных материалов для подготовки к осенне-зимниму периоду в сумме 15 832,8 тыс. рублей; 
на ремонт специальной автотракторной техники  в сумме 3 000,0 тыс. рублей;</t>
  </si>
  <si>
    <t>Решение ЭГСД от 28.09.2022 г. №352/74-02</t>
  </si>
  <si>
    <t>Увеличиваются бюджетные ассигнования комитету ЖКХ, ТЭК, ТиС администрации ЭМР для МКУ «Городское хозяйство» расходы по вывозу мусора с дополнительного объекта с/х Ярмарка (за счет средств от оказания платных услуг (работ) получателями средств бюджетов городских поселений) сумме 300,0 тыс. рублей;</t>
  </si>
  <si>
    <t xml:space="preserve">Увеличиваются бюджетные ассигнования управлению по физической культуре, спорту, молодежной политики и туризму администрации ЭМР для МБУ "Клуб "Энгельсская молодежь" на приобретение компьютерной техники </t>
  </si>
  <si>
    <t>Решение ЭГСД от 27.10.2022 г. №361/75-02</t>
  </si>
  <si>
    <t>Уменьшаются бюджетные ассигнования комитету ЖКХ, ТЭК, ТиС администрации ЭМР на сумму 500,0 тыс. рублей за счет сокращения расходов на погашение выпадающих доходов на пассажирские перевозки, осуществляемые МУП "Энгельсэлектротранс".</t>
  </si>
  <si>
    <t>Уменьшаются бюджетные ассигнования комитету финансов администрации ЭМР на сумму 2 000,0 тыс. рублей за счет сокращения расходов на обслуживание муниципального долга, в связи с замещением банковских кредитов бюджетными.</t>
  </si>
  <si>
    <t>Увеличиваются бюджетные ассигнования комитету ЖКХ, ТЭК, ТиС администрации ЭМР на оплату исполнительных листов за ДТП.</t>
  </si>
  <si>
    <t>Увеличиваются бюджетные ассигнования комитету ЖКХ, ТЭК, ТиС администрации ЭМР для МКУ «Городское хозяйство» на закупку моторного масла, смазки, антифриза - 800,0 тыс. рублей, ремонт специальной автотракторной техники – 2 000,0 тыс. рублей, закупку асфальтобетона - 2 965,0 тыс. рублей.</t>
  </si>
  <si>
    <t>Увеличиваются бюджетные ассигнования управлению культуры администрации ЭМР для заключения договора на услуги связи в МБУ ДК «Искра» - 4,2 тыс. рублей.</t>
  </si>
  <si>
    <t>Увеличиваются бюджетные ассигнования управлению по физической культуре, спорту, молодежной политики и туризму администрации ЭМР на приобретение строительных материалов для установки технологических ворот на хоккейную коробку, расположенную по адресу: г. Энгельс, пр. Ф.Энгельса, 1</t>
  </si>
  <si>
    <t>Увеличиваются бюджетные ассигнования управлению социальных субсидий администрации ЭМР на доплату к трудовой пенсии и пенсии за выслугу лет, в связи с увеличением страховой пенсии по старости с 01.06.2022 г. и индексацией окладов с 01.07.2022 г. на 8,3%.</t>
  </si>
  <si>
    <t xml:space="preserve">Увеличиваются бюджетные ассигнования управлению культуры администрации ЭМР для заключения договоров на тепловую энергию до конца года в МБУ «ЭКМ», МБУ ДК «Восход», МБУ ДК «Покровский», МБУ ДК «Мелиоратор», МБУ ДК «Искра», МБУ ДК «Ударник» - 1 799,5 тыс. рублей.
</t>
  </si>
  <si>
    <t>Увеличиваются бюджетные ассигнования комитету ЖКХ, ТЭК, ТиС администрации ЭМР для МКУ «Городское хозяйство» на приобретение спец.одежды – 600,0 тыс. рублей.</t>
  </si>
  <si>
    <r>
      <t xml:space="preserve">Увеличиваются бюджетные ассигнования комитету ЖКХ, ТЭК, ТиС администрации ЭМР для МКУ «Городское хозяйство» </t>
    </r>
    <r>
      <rPr>
        <sz val="8"/>
        <rFont val="Arial Narrow"/>
        <family val="2"/>
        <charset val="204"/>
      </rPr>
      <t>на установку приборов спутникового наблюдения «ГЛОНАСС» – 212,4 тыс. рублей, приобретение датчиков уровня топлива – 303,0 тыс. рублей, систему мониторинга - 19,3 тыс. рублей.</t>
    </r>
  </si>
  <si>
    <t>Увеличиваются бюджетные ассигнования комитету ЖКХ, ТЭК, ТиС администрации ЭМР: 1) для МКУ «Городское хозяйство» на оплату пени по страховым взносам – 136,3 тыс. рублей; 2) на оплату исполнительных листов за ДТП – 34,8 тыс. рублей.</t>
  </si>
  <si>
    <t>Увеличиваются бюджетные ассигнования комитету ЖКХ, ТЭК, ТиС администрации ЭМР для МКУ «Городское хозяйство» на закупку оборудования (насосы и снегоуборщики бензиновые) – 466,5 тыс. рублей.</t>
  </si>
  <si>
    <t>Увеличиваются бюджетные ассигнования комитету ЖКХ, ТЭК, ТиС администрации ЭМР на оплату налога на имущество МКУ «Городское хозяйство» – 1 135,3 тыс. рублей.</t>
  </si>
  <si>
    <t>Увеличиваются бюджетные ассигнования комитету ЖКХ, ТЭК, ТиС администрации ЭМР на выполнение проектно-изыскательских работ по проведению рекультивации земельных участков за счет межбюджетных трансфертов, передаваемых бюджету муниципального образования город Энгельс Энгельсского муниципального района Саратовской области из бюджета Энгельсского муниципального района - 1 975,9 тыс. рублей.</t>
  </si>
  <si>
    <t>Увеличиваются бюджетные ассигнования управлению культуры администрации ЭМР на оплату кредиторской задолженности по налогу на имущество учреждениям, подведомственным управлению культуры АЭМР – 1 318,5 тыс. рублей.</t>
  </si>
  <si>
    <t xml:space="preserve">Увеличиваются бюджетные ассигнования управлению культуры администрации ЭМР на оплату пени по страховым взносам, налогу на имущество и транспортному налогу – 214,2 тыс. рублей.
</t>
  </si>
  <si>
    <t>Увеличиваются бюджетные ассигнования управлению культуры администрации ЭМР на выплату заработной платы с начислениями на оплату труда учреждениям, подведомственным управлению культуры АЭМР – 4 044,7 тыс. рублей.</t>
  </si>
  <si>
    <t xml:space="preserve">Увеличиваются бюджетные ассигнования комитету по управлению имуществом администрации ЭМР для заключения муниципальных контрактов по изготовлению технических планов на объекты недвижимого имущества (41 объект газового хозяйства) - 684,0 тыс. рублей; для заключения муниципального контракта на услуги по изготовлению технического плана на объект коммунальной инфраструктуры: коммуникации по водоснабжению (пр. Волжский,63) - 25,0 тыс. рублей.
</t>
  </si>
  <si>
    <t>Увеличиваются бюджетные ассигнования Энгельсскому городскому Совету депутатов на оплату взносов в Ассоциацию муниципальных образований Саратовской области - 317,8 тыс. рублей.</t>
  </si>
  <si>
    <t>Увеличиваются бюджетные ассигнования Энгельсскому городскому Совету депутатов на выплату заработной платы с начислениями на оплату труда центральному аппарату (в том числе компенсация отпуска при увольнении) – 191,3 тыс. рублей.</t>
  </si>
  <si>
    <t>Уменьшаются бюджетные ассигнования управлению капитального строительства администрации ЭМР на расходы на стимулирование программ развития жилищного строительства субъектов Российской Федерации (в рамках достижения задач федерального проекта «Жильё»), за счет средств местного бюджета в сумме 4 667,7 тыс. рублей.</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</si>
  <si>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</si>
  <si>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Перераспределяются бюджетные ассигнования  комитету ЖКХ, ТЭК, ТиС администрации ЭМР с расходов, предусмотренных на обеспечение строительства, реконструкции, капитального ремонта, ремонта и содержания автомобильных дорог общего пользования местного значения городского поселения за счет средств муниципального дорожного фонда в рамках ВЦП «Комплексное развитие транспортной инфраструктуры Саратовской агломерации на территории муниципального образования город Энгельс Энгельсского муниципального района Саратовской области на 2017-2024 годы» на вышеуказанные расходы в рамках ВЦП «Дорожная деятельность, благоустройство и оказание ритуальных услуг на территории муниципального образования город Энгельс Энгельсского муниципального района Саратовской области на 2018 - 2026 годы»; в сумме 5 000,0 тыс. рублей; </t>
  </si>
  <si>
    <t xml:space="preserve">Уменьшаются бюджетные ассигнования комитету ЖКХ, ТЭК, ТиС администрации ЭМР на расходы на выполнение работ по рекультивации земель городского поселения в сумме 1 975,9 тыс. рублей. </t>
  </si>
  <si>
    <t>Перераспределяются бюджетные ассигнования Энгельсскому городскому Совету депутатов в сумме 232,9 тыс. рублей с расходов, предусмотренных на начисления на оплату труда Главе муниципального образования на расходы по оплате труда центральному аппарату (компенсация отпуска при увольнении, сохраняемый заработок на время трудоустройства).</t>
  </si>
  <si>
    <t xml:space="preserve">Перераспределяются бюджетные ассигнования управлению по физической культуре, спорту, молодежной политики и туризму АЭМР: 1) с расходов, предусмотренных на выплату заработной платы с начислениями на оплату труда МБУ «Клуб «Энгельсская молодежь» на расходы по оплате труда с начислениями МБУ «Спортивно-технический центр» в сумме 583,6 тыс. рублей; 2)  с расходов, предусмотренных на выплату заработной платы МБУ «Клуб «Энгельсская молодежь» на оплату пени по страховым взносам, НДФЛ, налогу на имущество и транспортному налогу МБУ «Клуб «Энгельсская молодежь» и МБУ «Спортивно-технический центр» в сумме 247,5 тыс. рублей.
</t>
  </si>
  <si>
    <t>Увеличиваются бюджетные ассигнования комитету ЖКХ, ТЭК, ТиС администрации ЭМР на проведение мероприятий при осуществлении деятельности по обращению с животными без владельцев в сумме - 325,0 тыс. рублей.</t>
  </si>
  <si>
    <t>Решение ЭГСД от 30.11.2022 г. №364/76-02</t>
  </si>
  <si>
    <t>Прочие поступления от использования имущества, находящегося в государственной собственности (за исключением имущества бюджетных и автономных учреждений, а также имущества муниципальных унитарных предприятий, в том числе казенных)</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</si>
  <si>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</si>
  <si>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</si>
  <si>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Межбюджетные трансферты, передаваемые бюджету  муниципального образования  город Энгельс Энгельсского муниципального района Саратовской области из бюджета Энгельсского муниципального района на выполнение проектно-изыскательских работ по проведению рекультивации земельных участков за счет средств, поступающих от экологических платежей</t>
  </si>
  <si>
    <t>Решение ЭГСД от 26.12.2022 г. №379/79-02</t>
  </si>
  <si>
    <t>01</t>
  </si>
  <si>
    <t>Общегосударственные вопросы</t>
  </si>
  <si>
    <t>04</t>
  </si>
  <si>
    <t>Национальная экономика</t>
  </si>
  <si>
    <t>05</t>
  </si>
  <si>
    <t>Жилищно-коммунальное хозяйство</t>
  </si>
  <si>
    <t>07</t>
  </si>
  <si>
    <t xml:space="preserve">Образование </t>
  </si>
  <si>
    <t>08</t>
  </si>
  <si>
    <t>Культура, кинематография</t>
  </si>
  <si>
    <t>Физическая культура и спорт</t>
  </si>
  <si>
    <t>Обслуживание государственного и муниципального долга</t>
  </si>
  <si>
    <t xml:space="preserve">Увеличение </t>
  </si>
  <si>
    <t>Уменьшение</t>
  </si>
  <si>
    <t>НДФЛ</t>
  </si>
  <si>
    <t>Акцизы на нефтепродукты</t>
  </si>
  <si>
    <t xml:space="preserve">Доходы,  получаемые  в  виде  арендной  платы  за земельные участки </t>
  </si>
  <si>
    <t>Плата, поступившая в рамках договора за предоставление права на размещение и эксплуатацию нестационарного торгового объекта</t>
  </si>
  <si>
    <t>Доходы от перечисления части прибыли</t>
  </si>
  <si>
    <t>Доходы от продажи активов</t>
  </si>
  <si>
    <t>Доходы от компенсации затрат</t>
  </si>
  <si>
    <t>Доходы от предпринимательской деятельности</t>
  </si>
  <si>
    <t>Безвозмездные поступления</t>
  </si>
  <si>
    <t>Социальная политика</t>
  </si>
</sst>
</file>

<file path=xl/styles.xml><?xml version="1.0" encoding="utf-8"?>
<styleSheet xmlns="http://schemas.openxmlformats.org/spreadsheetml/2006/main">
  <numFmts count="2">
    <numFmt numFmtId="164" formatCode="#,##0.0_ ;[Red]\-#,##0.0\ "/>
    <numFmt numFmtId="173" formatCode="#,##0.0"/>
  </numFmts>
  <fonts count="20">
    <font>
      <sz val="11"/>
      <color theme="1"/>
      <name val="Calibri"/>
      <family val="2"/>
      <charset val="204"/>
      <scheme val="minor"/>
    </font>
    <font>
      <sz val="11"/>
      <color theme="1"/>
      <name val="Arial Narrow"/>
      <family val="2"/>
      <charset val="204"/>
    </font>
    <font>
      <b/>
      <sz val="11"/>
      <color theme="1"/>
      <name val="Arial Narrow"/>
      <family val="2"/>
      <charset val="204"/>
    </font>
    <font>
      <u/>
      <sz val="11"/>
      <color theme="10"/>
      <name val="Calibri"/>
      <family val="2"/>
      <charset val="204"/>
    </font>
    <font>
      <b/>
      <i/>
      <sz val="8"/>
      <color theme="1"/>
      <name val="Arial Narrow"/>
      <family val="2"/>
      <charset val="204"/>
    </font>
    <font>
      <sz val="8"/>
      <color theme="1"/>
      <name val="Arial Narrow"/>
      <family val="2"/>
      <charset val="204"/>
    </font>
    <font>
      <b/>
      <sz val="8"/>
      <color theme="1"/>
      <name val="Arial Narrow"/>
      <family val="2"/>
      <charset val="204"/>
    </font>
    <font>
      <b/>
      <i/>
      <sz val="8"/>
      <color theme="3" tint="0.39997558519241921"/>
      <name val="Arial Narrow"/>
      <family val="2"/>
      <charset val="204"/>
    </font>
    <font>
      <sz val="8"/>
      <color rgb="FF000000"/>
      <name val="Arial Narrow"/>
      <family val="2"/>
      <charset val="204"/>
    </font>
    <font>
      <u/>
      <sz val="8"/>
      <color theme="10"/>
      <name val="Arial Narrow"/>
      <family val="2"/>
      <charset val="204"/>
    </font>
    <font>
      <u/>
      <sz val="8"/>
      <color theme="10"/>
      <name val="Calibri"/>
      <family val="2"/>
      <charset val="204"/>
    </font>
    <font>
      <sz val="12"/>
      <color theme="1"/>
      <name val="Arial Narrow"/>
      <family val="2"/>
      <charset val="204"/>
    </font>
    <font>
      <b/>
      <sz val="12"/>
      <color theme="1"/>
      <name val="Arial Narrow"/>
      <family val="2"/>
      <charset val="204"/>
    </font>
    <font>
      <b/>
      <sz val="16"/>
      <color theme="1"/>
      <name val="Arial Narrow"/>
      <family val="2"/>
      <charset val="204"/>
    </font>
    <font>
      <sz val="11"/>
      <color rgb="FFFF0000"/>
      <name val="Calibri"/>
      <family val="2"/>
      <charset val="204"/>
      <scheme val="minor"/>
    </font>
    <font>
      <sz val="8"/>
      <name val="Arial Narrow"/>
      <family val="2"/>
      <charset val="204"/>
    </font>
    <font>
      <u/>
      <sz val="9"/>
      <color theme="10"/>
      <name val="Calibri"/>
      <family val="2"/>
      <charset val="204"/>
    </font>
    <font>
      <sz val="12"/>
      <color rgb="FFFF0000"/>
      <name val="Arial Narrow"/>
      <family val="2"/>
      <charset val="204"/>
    </font>
    <font>
      <sz val="10"/>
      <color rgb="FF000000"/>
      <name val="Times New Roman"/>
      <family val="1"/>
      <charset val="204"/>
    </font>
    <font>
      <sz val="10"/>
      <color rgb="FFFF0000"/>
      <name val="Times New Roman"/>
      <family val="1"/>
      <charset val="204"/>
    </font>
  </fonts>
  <fills count="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288">
    <xf numFmtId="0" fontId="0" fillId="0" borderId="0" xfId="0"/>
    <xf numFmtId="0" fontId="1" fillId="0" borderId="0" xfId="0" applyFont="1"/>
    <xf numFmtId="0" fontId="2" fillId="0" borderId="0" xfId="0" applyFont="1" applyAlignment="1">
      <alignment horizontal="center" wrapText="1"/>
    </xf>
    <xf numFmtId="0" fontId="2" fillId="0" borderId="0" xfId="0" applyFont="1"/>
    <xf numFmtId="0" fontId="2" fillId="0" borderId="0" xfId="0" applyFont="1" applyAlignment="1">
      <alignment horizontal="center"/>
    </xf>
    <xf numFmtId="49" fontId="1" fillId="0" borderId="0" xfId="0" applyNumberFormat="1" applyFont="1" applyBorder="1" applyAlignment="1">
      <alignment horizontal="center"/>
    </xf>
    <xf numFmtId="0" fontId="1" fillId="0" borderId="0" xfId="0" applyFont="1" applyBorder="1" applyAlignment="1">
      <alignment wrapText="1"/>
    </xf>
    <xf numFmtId="164" fontId="1" fillId="0" borderId="0" xfId="0" applyNumberFormat="1" applyFont="1" applyBorder="1" applyAlignment="1">
      <alignment horizontal="center"/>
    </xf>
    <xf numFmtId="0" fontId="5" fillId="0" borderId="0" xfId="0" applyFont="1"/>
    <xf numFmtId="0" fontId="7" fillId="3" borderId="4" xfId="0" applyFont="1" applyFill="1" applyBorder="1" applyAlignment="1"/>
    <xf numFmtId="0" fontId="5" fillId="0" borderId="1" xfId="0" applyFont="1" applyFill="1" applyBorder="1" applyAlignment="1"/>
    <xf numFmtId="164" fontId="5" fillId="0" borderId="1" xfId="0" applyNumberFormat="1" applyFont="1" applyFill="1" applyBorder="1" applyAlignment="1">
      <alignment horizontal="center" vertical="center"/>
    </xf>
    <xf numFmtId="0" fontId="6" fillId="3" borderId="1" xfId="0" applyFont="1" applyFill="1" applyBorder="1" applyAlignment="1">
      <alignment horizontal="center"/>
    </xf>
    <xf numFmtId="0" fontId="6" fillId="3" borderId="1" xfId="0" applyFont="1" applyFill="1" applyBorder="1" applyAlignment="1">
      <alignment horizontal="center" wrapText="1"/>
    </xf>
    <xf numFmtId="164" fontId="6" fillId="3" borderId="1" xfId="0" applyNumberFormat="1" applyFont="1" applyFill="1" applyBorder="1" applyAlignment="1">
      <alignment horizontal="center" vertical="center"/>
    </xf>
    <xf numFmtId="0" fontId="5" fillId="3" borderId="1" xfId="0" applyFont="1" applyFill="1" applyBorder="1" applyAlignment="1">
      <alignment horizontal="justify"/>
    </xf>
    <xf numFmtId="164" fontId="6" fillId="3" borderId="1" xfId="0" applyNumberFormat="1" applyFont="1" applyFill="1" applyBorder="1" applyAlignment="1">
      <alignment horizontal="center"/>
    </xf>
    <xf numFmtId="49" fontId="6" fillId="3" borderId="1" xfId="0" applyNumberFormat="1" applyFont="1" applyFill="1" applyBorder="1" applyAlignment="1">
      <alignment horizontal="center"/>
    </xf>
    <xf numFmtId="0" fontId="6" fillId="3" borderId="1" xfId="0" applyFont="1" applyFill="1" applyBorder="1" applyAlignment="1">
      <alignment wrapText="1"/>
    </xf>
    <xf numFmtId="49" fontId="7" fillId="3" borderId="1" xfId="0" applyNumberFormat="1" applyFont="1" applyFill="1" applyBorder="1" applyAlignment="1"/>
    <xf numFmtId="0" fontId="7" fillId="3" borderId="6" xfId="0" applyFont="1" applyFill="1" applyBorder="1" applyAlignment="1"/>
    <xf numFmtId="0" fontId="5" fillId="0" borderId="2" xfId="0" applyFont="1" applyBorder="1" applyAlignment="1">
      <alignment vertical="center" wrapText="1"/>
    </xf>
    <xf numFmtId="0" fontId="1" fillId="0" borderId="0" xfId="0" applyFont="1" applyFill="1"/>
    <xf numFmtId="0" fontId="8" fillId="0" borderId="1" xfId="0" applyFont="1" applyBorder="1"/>
    <xf numFmtId="164" fontId="8" fillId="0" borderId="1" xfId="0" applyNumberFormat="1" applyFont="1" applyBorder="1" applyAlignment="1">
      <alignment horizontal="center" vertical="center"/>
    </xf>
    <xf numFmtId="0" fontId="6" fillId="2" borderId="1" xfId="0" applyFont="1" applyFill="1" applyBorder="1" applyAlignment="1">
      <alignment horizontal="center" vertical="center" wrapText="1"/>
    </xf>
    <xf numFmtId="0" fontId="11" fillId="0" borderId="0" xfId="0" applyFont="1"/>
    <xf numFmtId="0" fontId="11" fillId="0" borderId="0" xfId="0" applyFont="1" applyAlignment="1">
      <alignment wrapText="1"/>
    </xf>
    <xf numFmtId="164" fontId="11" fillId="0" borderId="0" xfId="0" applyNumberFormat="1" applyFont="1" applyAlignment="1">
      <alignment horizontal="center"/>
    </xf>
    <xf numFmtId="164" fontId="11" fillId="0" borderId="0" xfId="0" applyNumberFormat="1" applyFont="1" applyAlignment="1">
      <alignment horizontal="center" vertical="center"/>
    </xf>
    <xf numFmtId="49" fontId="11" fillId="0" borderId="0" xfId="0" applyNumberFormat="1" applyFont="1" applyAlignment="1">
      <alignment wrapText="1"/>
    </xf>
    <xf numFmtId="49" fontId="11" fillId="0" borderId="0" xfId="0" applyNumberFormat="1" applyFont="1"/>
    <xf numFmtId="49" fontId="11" fillId="0" borderId="0" xfId="0" applyNumberFormat="1" applyFont="1" applyAlignment="1">
      <alignment horizontal="center" wrapText="1"/>
    </xf>
    <xf numFmtId="0" fontId="11" fillId="0" borderId="0" xfId="0" applyFont="1" applyAlignment="1">
      <alignment horizontal="center" vertical="center" wrapText="1"/>
    </xf>
    <xf numFmtId="164" fontId="12" fillId="2" borderId="0" xfId="0" applyNumberFormat="1" applyFont="1" applyFill="1" applyAlignment="1">
      <alignment horizontal="center" vertical="center"/>
    </xf>
    <xf numFmtId="0" fontId="12" fillId="2" borderId="0" xfId="0" applyFont="1" applyFill="1"/>
    <xf numFmtId="0" fontId="11" fillId="3" borderId="0" xfId="0" applyFont="1" applyFill="1"/>
    <xf numFmtId="0" fontId="12" fillId="2" borderId="1" xfId="0" applyFont="1" applyFill="1" applyBorder="1" applyAlignment="1">
      <alignment horizontal="center" wrapText="1"/>
    </xf>
    <xf numFmtId="0" fontId="12" fillId="2" borderId="1" xfId="0" applyFont="1" applyFill="1" applyBorder="1" applyAlignment="1">
      <alignment wrapText="1"/>
    </xf>
    <xf numFmtId="49" fontId="12" fillId="2" borderId="1" xfId="0" applyNumberFormat="1" applyFont="1" applyFill="1" applyBorder="1" applyAlignment="1">
      <alignment horizontal="center" wrapText="1"/>
    </xf>
    <xf numFmtId="164" fontId="12" fillId="2" borderId="1" xfId="0" applyNumberFormat="1" applyFont="1" applyFill="1" applyBorder="1" applyAlignment="1">
      <alignment horizontal="center" vertical="center"/>
    </xf>
    <xf numFmtId="0" fontId="11" fillId="0" borderId="1" xfId="0" applyFont="1" applyBorder="1" applyAlignment="1">
      <alignment wrapText="1"/>
    </xf>
    <xf numFmtId="49" fontId="11" fillId="0" borderId="1" xfId="0" applyNumberFormat="1" applyFont="1" applyBorder="1" applyAlignment="1">
      <alignment horizontal="center" wrapText="1"/>
    </xf>
    <xf numFmtId="164" fontId="11" fillId="0" borderId="1" xfId="0" applyNumberFormat="1" applyFont="1" applyBorder="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3" fillId="0" borderId="0" xfId="0" applyFont="1" applyAlignment="1">
      <alignment horizontal="center"/>
    </xf>
    <xf numFmtId="164" fontId="11" fillId="0" borderId="1" xfId="0" applyNumberFormat="1" applyFont="1" applyFill="1" applyBorder="1" applyAlignment="1">
      <alignment horizontal="center" vertical="center"/>
    </xf>
    <xf numFmtId="164" fontId="11" fillId="0" borderId="0" xfId="0" applyNumberFormat="1" applyFont="1" applyFill="1" applyAlignment="1">
      <alignment horizontal="center" vertical="center"/>
    </xf>
    <xf numFmtId="0" fontId="11" fillId="0" borderId="0" xfId="0" applyFont="1" applyFill="1"/>
    <xf numFmtId="0" fontId="12" fillId="2" borderId="1" xfId="0" applyFont="1" applyFill="1" applyBorder="1" applyAlignment="1">
      <alignment horizontal="center" vertical="center" wrapText="1"/>
    </xf>
    <xf numFmtId="0" fontId="11" fillId="0" borderId="1" xfId="0" applyFont="1" applyFill="1" applyBorder="1" applyAlignment="1">
      <alignment horizontal="left" wrapText="1"/>
    </xf>
    <xf numFmtId="0" fontId="11" fillId="0"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3" fillId="0" borderId="0" xfId="0" applyFont="1" applyAlignment="1">
      <alignment horizontal="center"/>
    </xf>
    <xf numFmtId="0" fontId="11" fillId="0" borderId="1" xfId="0" applyFont="1" applyFill="1" applyBorder="1" applyAlignment="1">
      <alignment wrapText="1"/>
    </xf>
    <xf numFmtId="49" fontId="11" fillId="0" borderId="1" xfId="0" applyNumberFormat="1" applyFont="1" applyFill="1" applyBorder="1" applyAlignment="1">
      <alignment horizont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3" fillId="0" borderId="0" xfId="0" applyFont="1" applyAlignment="1">
      <alignment horizontal="center"/>
    </xf>
    <xf numFmtId="0" fontId="11" fillId="0" borderId="2" xfId="0" applyFont="1" applyFill="1" applyBorder="1" applyAlignment="1">
      <alignment horizontal="center" vertical="center" wrapText="1"/>
    </xf>
    <xf numFmtId="0" fontId="13" fillId="0" borderId="0" xfId="0" applyFont="1" applyAlignment="1">
      <alignment horizontal="center"/>
    </xf>
    <xf numFmtId="0" fontId="14" fillId="0" borderId="0" xfId="0" applyFont="1"/>
    <xf numFmtId="0" fontId="11" fillId="0" borderId="1" xfId="0" applyFont="1" applyBorder="1" applyAlignment="1">
      <alignment horizontal="left" vertical="center" wrapText="1"/>
    </xf>
    <xf numFmtId="0" fontId="11" fillId="0" borderId="1" xfId="0" applyFont="1" applyBorder="1" applyAlignment="1">
      <alignment vertical="top"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7" xfId="0" applyFont="1" applyBorder="1" applyAlignment="1">
      <alignment horizontal="center" vertical="center" wrapText="1"/>
    </xf>
    <xf numFmtId="49" fontId="11" fillId="0" borderId="7" xfId="0" applyNumberFormat="1" applyFont="1" applyBorder="1" applyAlignment="1">
      <alignment horizontal="center" vertical="center" wrapText="1"/>
    </xf>
    <xf numFmtId="0" fontId="12" fillId="0" borderId="1" xfId="0" applyFont="1" applyBorder="1" applyAlignment="1">
      <alignment vertical="center" wrapText="1"/>
    </xf>
    <xf numFmtId="49" fontId="10" fillId="3" borderId="4" xfId="1" applyNumberFormat="1" applyFont="1" applyFill="1" applyBorder="1" applyAlignment="1" applyProtection="1"/>
    <xf numFmtId="49" fontId="9" fillId="3" borderId="5" xfId="1" applyNumberFormat="1" applyFont="1" applyFill="1" applyBorder="1" applyAlignment="1" applyProtection="1"/>
    <xf numFmtId="49" fontId="9" fillId="3" borderId="6" xfId="1" applyNumberFormat="1" applyFont="1" applyFill="1" applyBorder="1" applyAlignment="1" applyProtection="1"/>
    <xf numFmtId="0" fontId="8" fillId="0" borderId="1" xfId="0" applyFont="1" applyBorder="1" applyAlignment="1">
      <alignment vertical="center" wrapText="1"/>
    </xf>
    <xf numFmtId="0" fontId="1" fillId="0" borderId="0" xfId="0" applyFont="1"/>
    <xf numFmtId="0" fontId="8" fillId="0" borderId="1" xfId="0" applyFont="1" applyBorder="1" applyAlignment="1">
      <alignment vertical="center" wrapText="1"/>
    </xf>
    <xf numFmtId="0" fontId="5" fillId="0" borderId="2" xfId="0" applyFont="1" applyFill="1" applyBorder="1" applyAlignment="1">
      <alignment vertical="center" wrapText="1"/>
    </xf>
    <xf numFmtId="0" fontId="1" fillId="0" borderId="0" xfId="0" applyFont="1" applyFill="1"/>
    <xf numFmtId="0" fontId="12" fillId="3" borderId="1" xfId="0" applyFont="1" applyFill="1" applyBorder="1" applyAlignment="1">
      <alignment horizontal="center" vertical="center" wrapText="1"/>
    </xf>
    <xf numFmtId="0" fontId="13" fillId="0" borderId="0" xfId="0" applyFont="1" applyAlignment="1">
      <alignment horizontal="center"/>
    </xf>
    <xf numFmtId="0" fontId="12" fillId="3" borderId="1" xfId="0" applyFont="1" applyFill="1" applyBorder="1" applyAlignment="1">
      <alignment horizontal="center" vertical="center" wrapText="1"/>
    </xf>
    <xf numFmtId="0" fontId="11" fillId="0" borderId="7" xfId="0" applyFont="1" applyBorder="1" applyAlignment="1">
      <alignment horizontal="center" vertical="center" wrapText="1"/>
    </xf>
    <xf numFmtId="49" fontId="11" fillId="0" borderId="7" xfId="0" applyNumberFormat="1" applyFont="1" applyBorder="1" applyAlignment="1">
      <alignment horizontal="center" vertical="center" wrapText="1"/>
    </xf>
    <xf numFmtId="0" fontId="12" fillId="0" borderId="1" xfId="0" applyFont="1" applyBorder="1" applyAlignment="1">
      <alignment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4" fontId="15" fillId="0" borderId="1" xfId="0" applyNumberFormat="1" applyFont="1" applyFill="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wrapText="1"/>
    </xf>
    <xf numFmtId="164" fontId="15" fillId="0" borderId="3" xfId="0" applyNumberFormat="1" applyFont="1" applyFill="1" applyBorder="1" applyAlignment="1">
      <alignment horizontal="center" vertical="center"/>
    </xf>
    <xf numFmtId="0" fontId="15" fillId="0" borderId="2" xfId="0" applyFont="1" applyBorder="1" applyAlignment="1">
      <alignment vertical="center" wrapText="1"/>
    </xf>
    <xf numFmtId="49" fontId="11" fillId="0" borderId="2" xfId="0" applyNumberFormat="1" applyFont="1" applyFill="1" applyBorder="1" applyAlignment="1">
      <alignment horizontal="center" vertical="center" wrapText="1"/>
    </xf>
    <xf numFmtId="164" fontId="15" fillId="0" borderId="2"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0" borderId="2" xfId="0" applyFont="1" applyBorder="1" applyAlignment="1">
      <alignment vertical="center"/>
    </xf>
    <xf numFmtId="49" fontId="16" fillId="3" borderId="4" xfId="1" applyNumberFormat="1" applyFont="1" applyFill="1" applyBorder="1" applyAlignment="1" applyProtection="1"/>
    <xf numFmtId="0" fontId="5" fillId="0" borderId="1" xfId="0" applyFont="1" applyBorder="1" applyAlignment="1">
      <alignment vertical="center"/>
    </xf>
    <xf numFmtId="49" fontId="5" fillId="0" borderId="1" xfId="0" applyNumberFormat="1" applyFont="1" applyBorder="1" applyAlignment="1">
      <alignment horizontal="center" vertical="center"/>
    </xf>
    <xf numFmtId="164" fontId="15" fillId="0" borderId="1" xfId="0" applyNumberFormat="1" applyFont="1" applyBorder="1" applyAlignment="1">
      <alignment horizontal="center" vertical="center"/>
    </xf>
    <xf numFmtId="0" fontId="5" fillId="0" borderId="1" xfId="0" applyFont="1" applyBorder="1" applyAlignment="1">
      <alignment vertical="center" wrapText="1"/>
    </xf>
    <xf numFmtId="0" fontId="12" fillId="3" borderId="1" xfId="0" applyFont="1" applyFill="1" applyBorder="1" applyAlignment="1">
      <alignment horizontal="center" vertical="center" wrapText="1"/>
    </xf>
    <xf numFmtId="0" fontId="11"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11" fillId="0" borderId="3" xfId="0" applyFont="1" applyBorder="1" applyAlignment="1">
      <alignment horizontal="center" vertical="center" wrapText="1"/>
    </xf>
    <xf numFmtId="49" fontId="11" fillId="0" borderId="3" xfId="0" applyNumberFormat="1" applyFont="1" applyBorder="1" applyAlignment="1">
      <alignment horizontal="center" vertical="center" wrapText="1"/>
    </xf>
    <xf numFmtId="0" fontId="13" fillId="0" borderId="0" xfId="0" applyFont="1" applyAlignment="1">
      <alignment horizontal="center"/>
    </xf>
    <xf numFmtId="0" fontId="12"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164" fontId="15" fillId="0" borderId="2" xfId="0" applyNumberFormat="1" applyFont="1" applyBorder="1" applyAlignment="1">
      <alignment horizontal="center" vertical="center"/>
    </xf>
    <xf numFmtId="164" fontId="15" fillId="0" borderId="3" xfId="0" applyNumberFormat="1" applyFont="1" applyFill="1" applyBorder="1" applyAlignment="1">
      <alignment horizontal="center" vertical="center"/>
    </xf>
    <xf numFmtId="49" fontId="3" fillId="3" borderId="4" xfId="1" applyNumberFormat="1" applyFill="1" applyBorder="1" applyAlignment="1" applyProtection="1"/>
    <xf numFmtId="0" fontId="12" fillId="3" borderId="1" xfId="0" applyFont="1" applyFill="1" applyBorder="1" applyAlignment="1">
      <alignment horizontal="center" vertical="center" wrapText="1"/>
    </xf>
    <xf numFmtId="49" fontId="5" fillId="0" borderId="2" xfId="0" applyNumberFormat="1" applyFont="1" applyBorder="1" applyAlignment="1">
      <alignment horizontal="center" vertical="center"/>
    </xf>
    <xf numFmtId="164" fontId="15" fillId="0" borderId="2" xfId="0" applyNumberFormat="1" applyFont="1" applyBorder="1" applyAlignment="1">
      <alignment horizontal="center" vertical="center"/>
    </xf>
    <xf numFmtId="0" fontId="3" fillId="3" borderId="5" xfId="1" applyFill="1" applyBorder="1" applyAlignment="1" applyProtection="1"/>
    <xf numFmtId="0" fontId="12" fillId="3" borderId="1" xfId="0" applyFont="1" applyFill="1" applyBorder="1" applyAlignment="1">
      <alignment horizontal="center" vertical="center" wrapText="1"/>
    </xf>
    <xf numFmtId="49" fontId="5" fillId="0" borderId="2" xfId="0" applyNumberFormat="1" applyFont="1" applyBorder="1" applyAlignment="1">
      <alignment horizontal="center" vertical="center"/>
    </xf>
    <xf numFmtId="164" fontId="15" fillId="0" borderId="2"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164" fontId="15" fillId="0" borderId="2" xfId="0" applyNumberFormat="1" applyFont="1" applyBorder="1" applyAlignment="1">
      <alignment horizontal="center" vertical="center"/>
    </xf>
    <xf numFmtId="164" fontId="15" fillId="0" borderId="3" xfId="0" applyNumberFormat="1" applyFont="1" applyBorder="1" applyAlignment="1">
      <alignment horizontal="center" vertical="center"/>
    </xf>
    <xf numFmtId="0" fontId="5" fillId="0" borderId="3" xfId="0" applyFont="1" applyBorder="1" applyAlignment="1">
      <alignment horizontal="left" vertical="center" wrapText="1"/>
    </xf>
    <xf numFmtId="49" fontId="5" fillId="0" borderId="2" xfId="0" applyNumberFormat="1" applyFont="1" applyBorder="1" applyAlignment="1">
      <alignment horizontal="center" vertical="center"/>
    </xf>
    <xf numFmtId="164" fontId="15" fillId="0" borderId="2" xfId="0" applyNumberFormat="1" applyFont="1" applyBorder="1" applyAlignment="1">
      <alignment horizontal="center" vertical="center"/>
    </xf>
    <xf numFmtId="0" fontId="5" fillId="0" borderId="2" xfId="0" applyFont="1" applyBorder="1" applyAlignment="1">
      <alignment horizontal="left" vertical="center" wrapText="1"/>
    </xf>
    <xf numFmtId="164" fontId="15" fillId="0" borderId="7" xfId="0" applyNumberFormat="1" applyFont="1" applyFill="1" applyBorder="1" applyAlignment="1">
      <alignment horizontal="center" vertical="center"/>
    </xf>
    <xf numFmtId="164" fontId="15" fillId="0" borderId="2" xfId="0" applyNumberFormat="1" applyFont="1" applyFill="1" applyBorder="1" applyAlignment="1">
      <alignment horizontal="center" vertical="center"/>
    </xf>
    <xf numFmtId="0" fontId="15" fillId="0" borderId="2" xfId="0" applyFont="1" applyFill="1" applyBorder="1" applyAlignment="1">
      <alignment vertical="center" wrapText="1"/>
    </xf>
    <xf numFmtId="0" fontId="15" fillId="0" borderId="3" xfId="0" applyFont="1" applyFill="1" applyBorder="1" applyAlignment="1">
      <alignment vertical="center" wrapText="1"/>
    </xf>
    <xf numFmtId="0" fontId="15" fillId="0" borderId="1" xfId="0" applyFont="1" applyFill="1" applyBorder="1" applyAlignment="1">
      <alignment vertical="center" wrapText="1"/>
    </xf>
    <xf numFmtId="49" fontId="5" fillId="0" borderId="2" xfId="0" applyNumberFormat="1" applyFont="1" applyBorder="1" applyAlignment="1">
      <alignment horizontal="center" vertical="center"/>
    </xf>
    <xf numFmtId="0" fontId="5" fillId="0" borderId="2" xfId="0" applyFont="1" applyBorder="1" applyAlignment="1">
      <alignment horizontal="left" vertical="center"/>
    </xf>
    <xf numFmtId="164" fontId="15" fillId="0" borderId="2" xfId="0" applyNumberFormat="1" applyFont="1" applyBorder="1" applyAlignment="1">
      <alignment horizontal="center" vertical="center"/>
    </xf>
    <xf numFmtId="0" fontId="11" fillId="0" borderId="2" xfId="0" applyFont="1" applyBorder="1" applyAlignment="1">
      <alignment horizontal="center" vertical="center" wrapText="1"/>
    </xf>
    <xf numFmtId="0" fontId="12" fillId="3" borderId="1" xfId="0" applyFont="1" applyFill="1" applyBorder="1" applyAlignment="1">
      <alignment horizontal="center" vertical="center" wrapText="1"/>
    </xf>
    <xf numFmtId="49" fontId="5" fillId="0" borderId="2" xfId="0" applyNumberFormat="1" applyFont="1" applyBorder="1" applyAlignment="1">
      <alignment horizontal="center" vertical="center"/>
    </xf>
    <xf numFmtId="0" fontId="5" fillId="0" borderId="2" xfId="0" applyFont="1" applyBorder="1" applyAlignment="1">
      <alignment horizontal="left" vertical="center"/>
    </xf>
    <xf numFmtId="164" fontId="15" fillId="0" borderId="2" xfId="0" applyNumberFormat="1"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164" fontId="15" fillId="0" borderId="1"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164" fontId="15" fillId="0" borderId="3"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49" fontId="5" fillId="0" borderId="2" xfId="0" applyNumberFormat="1" applyFont="1" applyBorder="1" applyAlignment="1">
      <alignment horizontal="center" vertical="center"/>
    </xf>
    <xf numFmtId="0" fontId="5" fillId="0" borderId="2" xfId="0" applyFont="1" applyBorder="1" applyAlignment="1">
      <alignment horizontal="left" vertical="center"/>
    </xf>
    <xf numFmtId="164" fontId="15" fillId="0" borderId="2" xfId="0" applyNumberFormat="1" applyFont="1" applyBorder="1" applyAlignment="1">
      <alignment horizontal="center" vertical="center"/>
    </xf>
    <xf numFmtId="164" fontId="15" fillId="0" borderId="3" xfId="0" applyNumberFormat="1" applyFont="1" applyFill="1" applyBorder="1" applyAlignment="1">
      <alignment horizontal="center" vertical="center"/>
    </xf>
    <xf numFmtId="0" fontId="5" fillId="0" borderId="2" xfId="0" applyFont="1" applyBorder="1" applyAlignment="1">
      <alignment horizontal="center" vertical="center"/>
    </xf>
    <xf numFmtId="164" fontId="15" fillId="0" borderId="1" xfId="0" applyNumberFormat="1" applyFont="1" applyFill="1" applyBorder="1" applyAlignment="1">
      <alignment horizontal="center" vertical="center"/>
    </xf>
    <xf numFmtId="164" fontId="15" fillId="4" borderId="2" xfId="0" applyNumberFormat="1" applyFont="1" applyFill="1" applyBorder="1" applyAlignment="1">
      <alignment horizontal="center" vertical="center"/>
    </xf>
    <xf numFmtId="164" fontId="15" fillId="4" borderId="1" xfId="0" applyNumberFormat="1" applyFont="1" applyFill="1" applyBorder="1" applyAlignment="1">
      <alignment horizontal="center" vertical="center"/>
    </xf>
    <xf numFmtId="0" fontId="15" fillId="4" borderId="1" xfId="0" applyFont="1" applyFill="1" applyBorder="1" applyAlignment="1">
      <alignment vertical="center" wrapText="1"/>
    </xf>
    <xf numFmtId="49" fontId="5" fillId="0" borderId="2" xfId="0" applyNumberFormat="1" applyFont="1" applyBorder="1" applyAlignment="1">
      <alignment horizontal="center" vertical="center"/>
    </xf>
    <xf numFmtId="164" fontId="15" fillId="0" borderId="2" xfId="0" applyNumberFormat="1" applyFont="1" applyBorder="1" applyAlignment="1">
      <alignment horizontal="center" vertical="center"/>
    </xf>
    <xf numFmtId="0" fontId="5" fillId="0" borderId="2" xfId="0" applyFont="1" applyBorder="1" applyAlignment="1">
      <alignment horizontal="left" vertical="center" wrapText="1"/>
    </xf>
    <xf numFmtId="164" fontId="15" fillId="0" borderId="3" xfId="0" applyNumberFormat="1" applyFont="1" applyFill="1" applyBorder="1" applyAlignment="1">
      <alignment horizontal="center" vertical="center"/>
    </xf>
    <xf numFmtId="164" fontId="15" fillId="0" borderId="1"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164" fontId="15" fillId="0" borderId="2" xfId="0" applyNumberFormat="1" applyFont="1" applyFill="1" applyBorder="1" applyAlignment="1">
      <alignment horizontal="center" vertical="center"/>
    </xf>
    <xf numFmtId="164" fontId="15" fillId="0" borderId="3"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64" fontId="15" fillId="0" borderId="1" xfId="0" applyNumberFormat="1" applyFont="1" applyFill="1" applyBorder="1" applyAlignment="1">
      <alignment horizontal="center" vertical="center"/>
    </xf>
    <xf numFmtId="164" fontId="15" fillId="0" borderId="7"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0" fontId="5" fillId="0" borderId="7" xfId="0" applyFont="1" applyFill="1" applyBorder="1" applyAlignment="1">
      <alignment horizontal="center" vertical="center"/>
    </xf>
    <xf numFmtId="0" fontId="5" fillId="0" borderId="2" xfId="0" applyFont="1" applyFill="1" applyBorder="1" applyAlignment="1">
      <alignment horizontal="left" vertical="center" wrapText="1"/>
    </xf>
    <xf numFmtId="0" fontId="8" fillId="0" borderId="1" xfId="0" applyFont="1" applyFill="1" applyBorder="1" applyAlignment="1">
      <alignment vertical="center" wrapText="1"/>
    </xf>
    <xf numFmtId="164" fontId="8" fillId="0" borderId="1"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164" fontId="15" fillId="0" borderId="2" xfId="0" applyNumberFormat="1" applyFont="1" applyFill="1" applyBorder="1" applyAlignment="1">
      <alignment horizontal="center" vertical="center"/>
    </xf>
    <xf numFmtId="164" fontId="15" fillId="0" borderId="3"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164" fontId="15" fillId="0" borderId="1" xfId="0" applyNumberFormat="1" applyFont="1" applyFill="1" applyBorder="1" applyAlignment="1">
      <alignment horizontal="center" vertical="center"/>
    </xf>
    <xf numFmtId="164" fontId="15" fillId="0" borderId="3" xfId="0" applyNumberFormat="1" applyFont="1" applyFill="1" applyBorder="1" applyAlignment="1">
      <alignment horizontal="center" vertical="center"/>
    </xf>
    <xf numFmtId="0" fontId="5" fillId="0" borderId="1" xfId="0" applyFont="1" applyFill="1" applyBorder="1" applyAlignment="1">
      <alignment horizontal="left" vertical="center"/>
    </xf>
    <xf numFmtId="164" fontId="15" fillId="0" borderId="3"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2" xfId="0" applyFont="1" applyFill="1" applyBorder="1" applyAlignment="1">
      <alignment horizontal="left" vertical="center" wrapText="1"/>
    </xf>
    <xf numFmtId="164" fontId="15" fillId="0" borderId="3" xfId="0" applyNumberFormat="1" applyFont="1" applyFill="1" applyBorder="1" applyAlignment="1">
      <alignment horizontal="center" vertical="center"/>
    </xf>
    <xf numFmtId="164" fontId="15"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164" fontId="15" fillId="0" borderId="3"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0" fontId="5" fillId="0" borderId="7" xfId="0" applyFont="1" applyFill="1" applyBorder="1" applyAlignment="1">
      <alignment horizontal="left" vertical="center"/>
    </xf>
    <xf numFmtId="164" fontId="15" fillId="0" borderId="2" xfId="0" applyNumberFormat="1" applyFont="1" applyFill="1" applyBorder="1" applyAlignment="1">
      <alignment horizontal="center" vertical="center"/>
    </xf>
    <xf numFmtId="164" fontId="15" fillId="0" borderId="3" xfId="0" applyNumberFormat="1" applyFont="1" applyFill="1" applyBorder="1" applyAlignment="1">
      <alignment horizontal="center" vertical="center"/>
    </xf>
    <xf numFmtId="164" fontId="15" fillId="0" borderId="1" xfId="0" applyNumberFormat="1" applyFont="1" applyFill="1" applyBorder="1" applyAlignment="1">
      <alignment horizontal="center" vertical="center"/>
    </xf>
    <xf numFmtId="164" fontId="15" fillId="0" borderId="7" xfId="0" applyNumberFormat="1" applyFont="1" applyFill="1" applyBorder="1" applyAlignment="1">
      <alignment horizontal="center" vertical="center"/>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3" fillId="0" borderId="0" xfId="0" applyFont="1" applyAlignment="1">
      <alignment horizontal="center"/>
    </xf>
    <xf numFmtId="0" fontId="12" fillId="3" borderId="1"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49" fontId="11" fillId="0" borderId="7" xfId="0" applyNumberFormat="1" applyFont="1" applyBorder="1" applyAlignment="1">
      <alignment horizontal="center" vertical="center" wrapText="1"/>
    </xf>
    <xf numFmtId="0" fontId="11" fillId="0" borderId="7" xfId="0" applyFont="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164" fontId="15" fillId="0" borderId="2" xfId="0" applyNumberFormat="1" applyFont="1" applyBorder="1" applyAlignment="1">
      <alignment horizontal="center" vertical="center"/>
    </xf>
    <xf numFmtId="164" fontId="15" fillId="0" borderId="3" xfId="0" applyNumberFormat="1" applyFont="1" applyBorder="1" applyAlignment="1">
      <alignment horizontal="center" vertical="center"/>
    </xf>
    <xf numFmtId="0" fontId="4" fillId="0" borderId="0" xfId="0" applyFont="1" applyAlignment="1">
      <alignment horizontal="center"/>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1" xfId="0" applyFont="1" applyFill="1" applyBorder="1" applyAlignment="1">
      <alignment horizont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49"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64" fontId="15" fillId="0" borderId="2" xfId="0" applyNumberFormat="1" applyFont="1" applyFill="1" applyBorder="1" applyAlignment="1">
      <alignment horizontal="center" vertical="center"/>
    </xf>
    <xf numFmtId="164" fontId="15" fillId="0" borderId="3" xfId="0" applyNumberFormat="1" applyFont="1" applyFill="1" applyBorder="1" applyAlignment="1">
      <alignment horizontal="center" vertical="center"/>
    </xf>
    <xf numFmtId="49" fontId="5" fillId="0" borderId="7" xfId="0" applyNumberFormat="1"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164" fontId="15" fillId="0" borderId="7" xfId="0" applyNumberFormat="1" applyFont="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64" fontId="15" fillId="0" borderId="1"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3" xfId="0" applyFont="1" applyFill="1" applyBorder="1" applyAlignment="1">
      <alignment horizontal="center" vertical="center"/>
    </xf>
    <xf numFmtId="164" fontId="15" fillId="0" borderId="7" xfId="0" applyNumberFormat="1"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5" fillId="0" borderId="7" xfId="0" applyFont="1" applyFill="1" applyBorder="1" applyAlignment="1">
      <alignment horizontal="left" vertical="center"/>
    </xf>
    <xf numFmtId="0" fontId="5" fillId="0" borderId="7" xfId="0" applyFont="1" applyFill="1" applyBorder="1" applyAlignment="1">
      <alignment horizontal="left" vertical="center" wrapText="1"/>
    </xf>
    <xf numFmtId="0" fontId="5" fillId="0" borderId="1" xfId="0" applyFont="1" applyFill="1" applyBorder="1" applyAlignment="1">
      <alignment horizontal="left" vertical="center"/>
    </xf>
    <xf numFmtId="49" fontId="5" fillId="0" borderId="1" xfId="0" applyNumberFormat="1" applyFont="1" applyFill="1" applyBorder="1" applyAlignment="1">
      <alignment vertical="center"/>
    </xf>
    <xf numFmtId="49" fontId="5" fillId="0" borderId="0" xfId="0" applyNumberFormat="1" applyFont="1" applyFill="1" applyBorder="1" applyAlignment="1">
      <alignment vertical="center"/>
    </xf>
    <xf numFmtId="0" fontId="1" fillId="0" borderId="0" xfId="0" applyFont="1"/>
    <xf numFmtId="164" fontId="1" fillId="0" borderId="0" xfId="0" applyNumberFormat="1" applyFont="1" applyBorder="1" applyAlignment="1">
      <alignment horizontal="center"/>
    </xf>
    <xf numFmtId="0" fontId="5" fillId="0" borderId="0" xfId="0" applyFont="1"/>
    <xf numFmtId="0" fontId="6" fillId="3" borderId="1" xfId="0" applyFont="1" applyFill="1" applyBorder="1" applyAlignment="1">
      <alignment horizontal="center" wrapText="1"/>
    </xf>
    <xf numFmtId="164" fontId="6" fillId="3" borderId="1" xfId="0" applyNumberFormat="1" applyFont="1" applyFill="1" applyBorder="1" applyAlignment="1">
      <alignment horizontal="center"/>
    </xf>
    <xf numFmtId="49" fontId="6" fillId="3" borderId="1" xfId="0" applyNumberFormat="1" applyFont="1" applyFill="1" applyBorder="1" applyAlignment="1">
      <alignment horizontal="center"/>
    </xf>
    <xf numFmtId="0" fontId="6" fillId="3" borderId="1" xfId="0" applyFont="1" applyFill="1" applyBorder="1" applyAlignment="1">
      <alignment wrapText="1"/>
    </xf>
    <xf numFmtId="49" fontId="7" fillId="3" borderId="1" xfId="0" applyNumberFormat="1" applyFont="1" applyFill="1" applyBorder="1" applyAlignment="1"/>
    <xf numFmtId="0" fontId="6" fillId="2" borderId="1" xfId="0" applyFont="1" applyFill="1" applyBorder="1" applyAlignment="1">
      <alignment horizontal="center" vertical="center" wrapText="1"/>
    </xf>
    <xf numFmtId="49" fontId="9" fillId="3" borderId="5" xfId="1" applyNumberFormat="1" applyFont="1" applyFill="1" applyBorder="1" applyAlignment="1" applyProtection="1"/>
    <xf numFmtId="0" fontId="8" fillId="0" borderId="1" xfId="0" applyFont="1" applyFill="1" applyBorder="1"/>
    <xf numFmtId="164" fontId="8" fillId="0" borderId="6" xfId="0" applyNumberFormat="1" applyFont="1" applyFill="1" applyBorder="1" applyAlignment="1">
      <alignment horizontal="center" vertical="center"/>
    </xf>
    <xf numFmtId="0" fontId="5" fillId="0" borderId="8" xfId="0" applyFont="1" applyFill="1" applyBorder="1" applyAlignment="1">
      <alignment vertical="center" wrapText="1"/>
    </xf>
    <xf numFmtId="0" fontId="6" fillId="3" borderId="3" xfId="0" applyFont="1" applyFill="1" applyBorder="1" applyAlignment="1">
      <alignment horizontal="center" wrapText="1"/>
    </xf>
    <xf numFmtId="164" fontId="6" fillId="3" borderId="3" xfId="0" applyNumberFormat="1" applyFont="1" applyFill="1" applyBorder="1" applyAlignment="1">
      <alignment horizontal="center" vertical="center"/>
    </xf>
    <xf numFmtId="0" fontId="18" fillId="0" borderId="1" xfId="0" applyFont="1" applyBorder="1"/>
    <xf numFmtId="0" fontId="18" fillId="0" borderId="1" xfId="0" applyFont="1" applyBorder="1" applyAlignment="1">
      <alignment wrapText="1"/>
    </xf>
    <xf numFmtId="173" fontId="18" fillId="0" borderId="1" xfId="0" applyNumberFormat="1" applyFont="1" applyBorder="1" applyAlignment="1">
      <alignment horizontal="right"/>
    </xf>
    <xf numFmtId="173" fontId="19" fillId="0" borderId="1" xfId="0" applyNumberFormat="1" applyFont="1" applyBorder="1" applyAlignment="1">
      <alignment horizontal="right"/>
    </xf>
    <xf numFmtId="0" fontId="18" fillId="0" borderId="1" xfId="0" applyFont="1" applyBorder="1" applyAlignment="1">
      <alignment horizontal="center"/>
    </xf>
    <xf numFmtId="49" fontId="18" fillId="0" borderId="1" xfId="0" applyNumberFormat="1" applyFont="1" applyBorder="1" applyAlignment="1">
      <alignment horizontal="center"/>
    </xf>
    <xf numFmtId="173" fontId="18" fillId="0" borderId="1" xfId="0" applyNumberFormat="1" applyFont="1" applyBorder="1" applyAlignment="1">
      <alignment horizontal="right" wrapText="1"/>
    </xf>
    <xf numFmtId="49" fontId="3" fillId="3" borderId="1" xfId="1" applyNumberFormat="1" applyFill="1" applyBorder="1" applyAlignment="1" applyProtection="1"/>
    <xf numFmtId="49" fontId="10" fillId="3" borderId="1" xfId="1" applyNumberFormat="1" applyFont="1" applyFill="1" applyBorder="1" applyAlignment="1" applyProtection="1"/>
    <xf numFmtId="0" fontId="18" fillId="0" borderId="1" xfId="0" applyFont="1" applyBorder="1" applyAlignment="1">
      <alignment horizontal="center" vertical="center"/>
    </xf>
  </cellXfs>
  <cellStyles count="2">
    <cellStyle name="Гиперссылка" xfId="1"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engels.me/2010-06-08-17-24-21/2010-06-08-17-43-42/resheniya-engelsskogo-gorodskogo-soveta-deputatov-ot-2022-goda" TargetMode="External"/><Relationship Id="rId1" Type="http://schemas.openxmlformats.org/officeDocument/2006/relationships/hyperlink" Target="https://engels.me/2010-06-08-17-24-58/byudzhet-na-2022-god/byudzhet"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engels.me/2010-06-08-17-24-21/2010-06-08-17-43-42/resheniya-engelsskogo-gorodskogo-soveta-deputatov-ot-2022-goda" TargetMode="External"/><Relationship Id="rId1" Type="http://schemas.openxmlformats.org/officeDocument/2006/relationships/hyperlink" Target="https://engels.me/2010-06-08-17-24-58/byudzhet-na-2022-god/byudzhet"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engels.me/2010-06-08-17-24-21/2010-06-08-17-43-42/resheniya-engelsskogo-gorodskogo-soveta-deputatov-ot-2022-goda" TargetMode="External"/><Relationship Id="rId1" Type="http://schemas.openxmlformats.org/officeDocument/2006/relationships/hyperlink" Target="https://engels.me/2010-06-08-17-24-58/byudzhet-na-2022-god/byudzhet"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engels.me/2010-06-08-17-24-21/2010-06-08-17-43-42/resheniya-engelsskogo-gorodskogo-soveta-deputatov-ot-2022-goda" TargetMode="External"/><Relationship Id="rId1" Type="http://schemas.openxmlformats.org/officeDocument/2006/relationships/hyperlink" Target="https://engels.me/2010-06-08-17-24-58/byudzhet-na-2022-god/byudzh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ngels.me/2010-06-08-17-24-21/2010-06-08-17-43-42/resheniya-engelsskogo-gorodskogo-soveta-deputatov-ot-2022-goda" TargetMode="External"/><Relationship Id="rId1" Type="http://schemas.openxmlformats.org/officeDocument/2006/relationships/hyperlink" Target="https://engels.me/2010-06-08-17-24-58/byudzhet-na-2022-god/byudzhe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ngels.me/2010-06-08-17-24-21/2010-06-08-17-43-42/resheniya-engelsskogo-gorodskogo-soveta-deputatov-ot-2022-goda" TargetMode="External"/><Relationship Id="rId1" Type="http://schemas.openxmlformats.org/officeDocument/2006/relationships/hyperlink" Target="https://engels.me/2010-06-08-17-24-58/byudzhet-na-2022-god/byudzhet"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ngels.me/2010-06-08-17-24-21/2010-06-08-17-43-42/resheniya-engelsskogo-gorodskogo-soveta-deputatov-ot-2022-goda" TargetMode="External"/><Relationship Id="rId1" Type="http://schemas.openxmlformats.org/officeDocument/2006/relationships/hyperlink" Target="https://engels.me/2010-06-08-17-24-58/byudzhet-na-2022-god/byudzhe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ngels.me/2010-06-08-17-24-21/2010-06-08-17-43-42/resheniya-engelsskogo-gorodskogo-soveta-deputatov-ot-2022-goda" TargetMode="External"/><Relationship Id="rId1" Type="http://schemas.openxmlformats.org/officeDocument/2006/relationships/hyperlink" Target="https://engels.me/2010-06-08-17-24-58/byudzhet-na-2022-god/byudzhet"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ngels.me/2010-06-08-17-24-21/2010-06-08-17-43-42/resheniya-engelsskogo-gorodskogo-soveta-deputatov-ot-2022-goda" TargetMode="External"/><Relationship Id="rId1" Type="http://schemas.openxmlformats.org/officeDocument/2006/relationships/hyperlink" Target="https://engels.me/2010-06-08-17-24-58/byudzhet-na-2022-god/byudzhet"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ngels.me/2010-06-08-17-24-21/2010-06-08-17-43-42/resheniya-engelsskogo-gorodskogo-soveta-deputatov-ot-2022-goda" TargetMode="External"/><Relationship Id="rId1" Type="http://schemas.openxmlformats.org/officeDocument/2006/relationships/hyperlink" Target="https://engels.me/2010-06-08-17-24-58/byudzhet-na-2022-god/byudzhet"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engels.me/2010-06-08-17-24-21/2010-06-08-17-43-42/resheniya-engelsskogo-gorodskogo-soveta-deputatov-ot-2022-goda" TargetMode="External"/><Relationship Id="rId1" Type="http://schemas.openxmlformats.org/officeDocument/2006/relationships/hyperlink" Target="https://engels.me/2010-06-08-17-24-58/byudzhet-na-2022-god/byudzhe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engels.me/2010-06-08-17-24-21/2010-06-08-17-43-42/resheniya-engelsskogo-gorodskogo-soveta-deputatov-ot-2022-goda" TargetMode="External"/><Relationship Id="rId1" Type="http://schemas.openxmlformats.org/officeDocument/2006/relationships/hyperlink" Target="https://engels.me/2010-06-08-17-24-58/byudzhet-na-2022-god/byudzhet"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U135"/>
  <sheetViews>
    <sheetView zoomScale="85" zoomScaleNormal="85" workbookViewId="0">
      <pane xSplit="3" ySplit="3" topLeftCell="I16" activePane="bottomRight" state="frozen"/>
      <selection pane="topRight" activeCell="D1" sqref="D1"/>
      <selection pane="bottomLeft" activeCell="A4" sqref="A4"/>
      <selection pane="bottomRight" activeCell="A18" sqref="A18"/>
    </sheetView>
  </sheetViews>
  <sheetFormatPr defaultRowHeight="15.75"/>
  <cols>
    <col min="1" max="1" width="84.85546875" style="26" customWidth="1"/>
    <col min="2" max="2" width="17.7109375" style="26" customWidth="1"/>
    <col min="3" max="3" width="9.85546875" style="26" customWidth="1"/>
    <col min="4" max="4" width="15.140625" style="26" customWidth="1"/>
    <col min="5" max="6" width="15.7109375" style="26" customWidth="1"/>
    <col min="7" max="7" width="16.5703125" style="26" customWidth="1"/>
    <col min="8" max="8" width="16" style="26" customWidth="1"/>
    <col min="9" max="9" width="15.140625" style="26" customWidth="1"/>
    <col min="10" max="10" width="17" style="26" customWidth="1"/>
    <col min="11" max="11" width="15.7109375" style="26" customWidth="1"/>
    <col min="12" max="16" width="15.42578125" style="26" customWidth="1"/>
    <col min="17" max="17" width="16.28515625" style="26" customWidth="1"/>
    <col min="18" max="18" width="15" style="26" customWidth="1"/>
    <col min="19" max="19" width="12.42578125" style="26" customWidth="1"/>
    <col min="20" max="20" width="18.140625" style="26" customWidth="1"/>
    <col min="21" max="16384" width="9.140625" style="26"/>
  </cols>
  <sheetData>
    <row r="1" spans="1:21" ht="20.25">
      <c r="A1" s="204" t="s">
        <v>156</v>
      </c>
      <c r="B1" s="204"/>
      <c r="C1" s="204"/>
      <c r="D1" s="204"/>
      <c r="E1" s="204"/>
      <c r="F1" s="204"/>
      <c r="G1" s="204"/>
      <c r="H1" s="204"/>
      <c r="I1" s="204"/>
      <c r="J1" s="46"/>
      <c r="K1" s="54"/>
      <c r="L1" s="59"/>
      <c r="M1" s="106"/>
      <c r="N1" s="106"/>
      <c r="O1" s="106"/>
      <c r="P1" s="106"/>
      <c r="Q1" s="61"/>
      <c r="R1" s="79"/>
    </row>
    <row r="3" spans="1:21" s="36" customFormat="1" ht="47.25">
      <c r="A3" s="53" t="s">
        <v>1</v>
      </c>
      <c r="B3" s="205" t="s">
        <v>0</v>
      </c>
      <c r="C3" s="205"/>
      <c r="D3" s="114" t="s">
        <v>152</v>
      </c>
      <c r="E3" s="118" t="s">
        <v>172</v>
      </c>
      <c r="F3" s="122" t="s">
        <v>187</v>
      </c>
      <c r="G3" s="100" t="s">
        <v>208</v>
      </c>
      <c r="H3" s="142" t="s">
        <v>210</v>
      </c>
      <c r="I3" s="142" t="s">
        <v>242</v>
      </c>
      <c r="J3" s="151" t="s">
        <v>248</v>
      </c>
      <c r="K3" s="103"/>
      <c r="L3" s="107"/>
      <c r="M3" s="109"/>
      <c r="N3" s="110"/>
      <c r="O3" s="111"/>
      <c r="P3" s="112"/>
      <c r="Q3" s="113"/>
      <c r="R3" s="80"/>
      <c r="S3" s="78"/>
      <c r="T3" s="78" t="s">
        <v>45</v>
      </c>
    </row>
    <row r="4" spans="1:21" s="35" customFormat="1">
      <c r="A4" s="37" t="s">
        <v>33</v>
      </c>
      <c r="B4" s="38"/>
      <c r="C4" s="39"/>
      <c r="D4" s="40">
        <f t="shared" ref="D4:S4" si="0">SUM(D5:D24)</f>
        <v>84998.1</v>
      </c>
      <c r="E4" s="40">
        <f t="shared" si="0"/>
        <v>5229.2</v>
      </c>
      <c r="F4" s="40">
        <f t="shared" si="0"/>
        <v>12081.1</v>
      </c>
      <c r="G4" s="40">
        <f t="shared" si="0"/>
        <v>15977.5</v>
      </c>
      <c r="H4" s="40">
        <f t="shared" si="0"/>
        <v>53237.1</v>
      </c>
      <c r="I4" s="40">
        <f t="shared" si="0"/>
        <v>84935</v>
      </c>
      <c r="J4" s="40">
        <f t="shared" si="0"/>
        <v>0</v>
      </c>
      <c r="K4" s="40">
        <f t="shared" si="0"/>
        <v>0</v>
      </c>
      <c r="L4" s="40">
        <f t="shared" si="0"/>
        <v>0</v>
      </c>
      <c r="M4" s="40">
        <f t="shared" si="0"/>
        <v>0</v>
      </c>
      <c r="N4" s="40">
        <f t="shared" si="0"/>
        <v>0</v>
      </c>
      <c r="O4" s="40">
        <f t="shared" si="0"/>
        <v>0</v>
      </c>
      <c r="P4" s="40">
        <f t="shared" si="0"/>
        <v>0</v>
      </c>
      <c r="Q4" s="40">
        <f t="shared" si="0"/>
        <v>0</v>
      </c>
      <c r="R4" s="40">
        <f t="shared" si="0"/>
        <v>0</v>
      </c>
      <c r="S4" s="40">
        <f t="shared" si="0"/>
        <v>0</v>
      </c>
      <c r="T4" s="40">
        <f>SUM(T5:T24)</f>
        <v>256458</v>
      </c>
      <c r="U4" s="34"/>
    </row>
    <row r="5" spans="1:21" s="49" customFormat="1">
      <c r="A5" s="51" t="s">
        <v>46</v>
      </c>
      <c r="B5" s="55"/>
      <c r="C5" s="56"/>
      <c r="D5" s="47"/>
      <c r="E5" s="47"/>
      <c r="F5" s="47"/>
      <c r="G5" s="47"/>
      <c r="H5" s="47"/>
      <c r="I5" s="47"/>
      <c r="J5" s="47"/>
      <c r="K5" s="47"/>
      <c r="L5" s="47"/>
      <c r="M5" s="47"/>
      <c r="N5" s="47"/>
      <c r="O5" s="47"/>
      <c r="P5" s="47"/>
      <c r="Q5" s="47"/>
      <c r="R5" s="47"/>
      <c r="S5" s="47"/>
      <c r="T5" s="43">
        <f t="shared" ref="T5:T24" si="1">SUM(D5:S5)</f>
        <v>0</v>
      </c>
      <c r="U5" s="48"/>
    </row>
    <row r="6" spans="1:21" s="49" customFormat="1">
      <c r="A6" s="51" t="s">
        <v>62</v>
      </c>
      <c r="B6" s="55"/>
      <c r="C6" s="56"/>
      <c r="D6" s="47"/>
      <c r="E6" s="47"/>
      <c r="F6" s="47"/>
      <c r="G6" s="47"/>
      <c r="H6" s="47"/>
      <c r="I6" s="47"/>
      <c r="J6" s="47"/>
      <c r="K6" s="47"/>
      <c r="L6" s="47"/>
      <c r="M6" s="47"/>
      <c r="N6" s="47"/>
      <c r="O6" s="47"/>
      <c r="P6" s="47"/>
      <c r="Q6" s="47"/>
      <c r="R6" s="47"/>
      <c r="S6" s="47"/>
      <c r="T6" s="43">
        <f t="shared" si="1"/>
        <v>0</v>
      </c>
      <c r="U6" s="48"/>
    </row>
    <row r="7" spans="1:21" s="49" customFormat="1">
      <c r="A7" s="51" t="s">
        <v>58</v>
      </c>
      <c r="B7" s="55"/>
      <c r="C7" s="56"/>
      <c r="D7" s="47"/>
      <c r="E7" s="47"/>
      <c r="F7" s="47"/>
      <c r="G7" s="47"/>
      <c r="H7" s="47"/>
      <c r="I7" s="47"/>
      <c r="J7" s="47"/>
      <c r="K7" s="47"/>
      <c r="L7" s="47"/>
      <c r="M7" s="47"/>
      <c r="N7" s="47"/>
      <c r="O7" s="47"/>
      <c r="P7" s="47"/>
      <c r="Q7" s="47"/>
      <c r="R7" s="47"/>
      <c r="S7" s="47"/>
      <c r="T7" s="43">
        <f t="shared" si="1"/>
        <v>0</v>
      </c>
      <c r="U7" s="48"/>
    </row>
    <row r="8" spans="1:21">
      <c r="A8" s="41" t="s">
        <v>28</v>
      </c>
      <c r="B8" s="41"/>
      <c r="C8" s="42"/>
      <c r="D8" s="43"/>
      <c r="E8" s="43"/>
      <c r="F8" s="43"/>
      <c r="G8" s="43"/>
      <c r="H8" s="43"/>
      <c r="I8" s="43"/>
      <c r="J8" s="43"/>
      <c r="K8" s="43"/>
      <c r="L8" s="43"/>
      <c r="M8" s="43"/>
      <c r="N8" s="43"/>
      <c r="O8" s="43"/>
      <c r="P8" s="43"/>
      <c r="Q8" s="43"/>
      <c r="R8" s="43"/>
      <c r="S8" s="43"/>
      <c r="T8" s="43">
        <f t="shared" si="1"/>
        <v>0</v>
      </c>
      <c r="U8" s="29"/>
    </row>
    <row r="9" spans="1:21" ht="31.5">
      <c r="A9" s="41" t="s">
        <v>15</v>
      </c>
      <c r="B9" s="41"/>
      <c r="C9" s="42"/>
      <c r="D9" s="43"/>
      <c r="E9" s="43"/>
      <c r="F9" s="43"/>
      <c r="G9" s="43"/>
      <c r="H9" s="43"/>
      <c r="I9" s="43"/>
      <c r="J9" s="43"/>
      <c r="K9" s="43"/>
      <c r="L9" s="43"/>
      <c r="M9" s="43"/>
      <c r="N9" s="43"/>
      <c r="O9" s="43"/>
      <c r="P9" s="43"/>
      <c r="Q9" s="43"/>
      <c r="R9" s="43"/>
      <c r="S9" s="43"/>
      <c r="T9" s="43">
        <f t="shared" si="1"/>
        <v>0</v>
      </c>
      <c r="U9" s="29"/>
    </row>
    <row r="10" spans="1:21" ht="31.5">
      <c r="A10" s="41" t="s">
        <v>123</v>
      </c>
      <c r="B10" s="41"/>
      <c r="C10" s="42"/>
      <c r="D10" s="43"/>
      <c r="E10" s="43"/>
      <c r="F10" s="43"/>
      <c r="G10" s="43"/>
      <c r="H10" s="43"/>
      <c r="I10" s="43"/>
      <c r="J10" s="43"/>
      <c r="K10" s="43"/>
      <c r="L10" s="43"/>
      <c r="M10" s="43"/>
      <c r="N10" s="43"/>
      <c r="O10" s="43"/>
      <c r="P10" s="43"/>
      <c r="Q10" s="43"/>
      <c r="R10" s="43"/>
      <c r="S10" s="43"/>
      <c r="T10" s="43">
        <f t="shared" si="1"/>
        <v>0</v>
      </c>
      <c r="U10" s="29"/>
    </row>
    <row r="11" spans="1:21">
      <c r="A11" s="41" t="s">
        <v>63</v>
      </c>
      <c r="B11" s="41"/>
      <c r="C11" s="42"/>
      <c r="D11" s="43"/>
      <c r="E11" s="43"/>
      <c r="F11" s="43"/>
      <c r="G11" s="43"/>
      <c r="H11" s="43"/>
      <c r="I11" s="43"/>
      <c r="J11" s="43"/>
      <c r="K11" s="43"/>
      <c r="L11" s="43"/>
      <c r="M11" s="43"/>
      <c r="N11" s="43"/>
      <c r="O11" s="43"/>
      <c r="P11" s="43"/>
      <c r="Q11" s="43"/>
      <c r="R11" s="43"/>
      <c r="S11" s="43"/>
      <c r="T11" s="43">
        <f t="shared" si="1"/>
        <v>0</v>
      </c>
      <c r="U11" s="29"/>
    </row>
    <row r="12" spans="1:21">
      <c r="A12" s="41" t="s">
        <v>53</v>
      </c>
      <c r="B12" s="41"/>
      <c r="C12" s="42"/>
      <c r="D12" s="43">
        <v>30150.1</v>
      </c>
      <c r="E12" s="43">
        <v>5229.2</v>
      </c>
      <c r="F12" s="43">
        <v>12081.1</v>
      </c>
      <c r="G12" s="43">
        <v>15977.5</v>
      </c>
      <c r="H12" s="43">
        <v>53237.1</v>
      </c>
      <c r="I12" s="43">
        <v>84935</v>
      </c>
      <c r="J12" s="43">
        <v>-70000</v>
      </c>
      <c r="K12" s="43"/>
      <c r="L12" s="43"/>
      <c r="M12" s="43"/>
      <c r="N12" s="43"/>
      <c r="O12" s="43"/>
      <c r="P12" s="43"/>
      <c r="Q12" s="43"/>
      <c r="R12" s="43"/>
      <c r="S12" s="43"/>
      <c r="T12" s="43">
        <f>SUM(D12:S12)</f>
        <v>131610</v>
      </c>
      <c r="U12" s="29"/>
    </row>
    <row r="13" spans="1:21" ht="31.5">
      <c r="A13" s="41" t="s">
        <v>144</v>
      </c>
      <c r="B13" s="41"/>
      <c r="C13" s="42"/>
      <c r="D13" s="43"/>
      <c r="E13" s="43"/>
      <c r="F13" s="43"/>
      <c r="G13" s="43"/>
      <c r="H13" s="43"/>
      <c r="I13" s="43"/>
      <c r="J13" s="43"/>
      <c r="K13" s="43"/>
      <c r="L13" s="43"/>
      <c r="M13" s="43"/>
      <c r="N13" s="43"/>
      <c r="O13" s="43"/>
      <c r="P13" s="43"/>
      <c r="Q13" s="43"/>
      <c r="R13" s="43"/>
      <c r="S13" s="43"/>
      <c r="T13" s="43">
        <f t="shared" si="1"/>
        <v>0</v>
      </c>
      <c r="U13" s="29"/>
    </row>
    <row r="14" spans="1:21" ht="47.25">
      <c r="A14" s="41" t="s">
        <v>145</v>
      </c>
      <c r="B14" s="41"/>
      <c r="C14" s="42"/>
      <c r="D14" s="43"/>
      <c r="E14" s="43"/>
      <c r="F14" s="43"/>
      <c r="G14" s="43"/>
      <c r="H14" s="43"/>
      <c r="I14" s="43"/>
      <c r="J14" s="43"/>
      <c r="K14" s="43"/>
      <c r="L14" s="43"/>
      <c r="M14" s="43"/>
      <c r="N14" s="43"/>
      <c r="O14" s="43"/>
      <c r="P14" s="43"/>
      <c r="Q14" s="43"/>
      <c r="R14" s="43"/>
      <c r="S14" s="43"/>
      <c r="T14" s="43">
        <f t="shared" si="1"/>
        <v>0</v>
      </c>
      <c r="U14" s="29"/>
    </row>
    <row r="15" spans="1:21">
      <c r="A15" s="41" t="s">
        <v>64</v>
      </c>
      <c r="B15" s="41"/>
      <c r="C15" s="42"/>
      <c r="D15" s="43"/>
      <c r="E15" s="43"/>
      <c r="F15" s="43"/>
      <c r="G15" s="43"/>
      <c r="H15" s="43"/>
      <c r="I15" s="43"/>
      <c r="J15" s="43"/>
      <c r="K15" s="43"/>
      <c r="L15" s="43"/>
      <c r="M15" s="43"/>
      <c r="N15" s="43"/>
      <c r="O15" s="43"/>
      <c r="P15" s="43"/>
      <c r="Q15" s="43"/>
      <c r="R15" s="43"/>
      <c r="S15" s="43"/>
      <c r="T15" s="43">
        <f t="shared" si="1"/>
        <v>0</v>
      </c>
      <c r="U15" s="29"/>
    </row>
    <row r="16" spans="1:21">
      <c r="A16" s="41" t="s">
        <v>65</v>
      </c>
      <c r="B16" s="41"/>
      <c r="C16" s="42"/>
      <c r="D16" s="43"/>
      <c r="E16" s="43"/>
      <c r="F16" s="43"/>
      <c r="G16" s="43"/>
      <c r="H16" s="43"/>
      <c r="I16" s="43"/>
      <c r="J16" s="43"/>
      <c r="K16" s="43"/>
      <c r="L16" s="43"/>
      <c r="M16" s="43"/>
      <c r="N16" s="43"/>
      <c r="O16" s="43"/>
      <c r="P16" s="43"/>
      <c r="Q16" s="43"/>
      <c r="R16" s="43"/>
      <c r="S16" s="43"/>
      <c r="T16" s="43">
        <f t="shared" si="1"/>
        <v>0</v>
      </c>
      <c r="U16" s="29"/>
    </row>
    <row r="17" spans="1:21" ht="31.5">
      <c r="A17" s="41" t="s">
        <v>88</v>
      </c>
      <c r="B17" s="41"/>
      <c r="C17" s="42"/>
      <c r="D17" s="43"/>
      <c r="E17" s="43"/>
      <c r="F17" s="43"/>
      <c r="G17" s="43"/>
      <c r="H17" s="43"/>
      <c r="I17" s="43"/>
      <c r="J17" s="43"/>
      <c r="K17" s="43"/>
      <c r="L17" s="43"/>
      <c r="M17" s="43"/>
      <c r="N17" s="43"/>
      <c r="O17" s="43"/>
      <c r="P17" s="43"/>
      <c r="Q17" s="43"/>
      <c r="R17" s="43"/>
      <c r="S17" s="43"/>
      <c r="T17" s="43">
        <f t="shared" si="1"/>
        <v>0</v>
      </c>
      <c r="U17" s="29"/>
    </row>
    <row r="18" spans="1:21" ht="31.5">
      <c r="A18" s="41" t="s">
        <v>249</v>
      </c>
      <c r="B18" s="41"/>
      <c r="C18" s="42"/>
      <c r="D18" s="43"/>
      <c r="E18" s="43"/>
      <c r="F18" s="43"/>
      <c r="G18" s="43"/>
      <c r="H18" s="43"/>
      <c r="I18" s="43"/>
      <c r="J18" s="43">
        <v>70000</v>
      </c>
      <c r="K18" s="43"/>
      <c r="L18" s="43"/>
      <c r="M18" s="43"/>
      <c r="N18" s="43"/>
      <c r="O18" s="43"/>
      <c r="P18" s="43"/>
      <c r="Q18" s="43"/>
      <c r="R18" s="43"/>
      <c r="S18" s="43"/>
      <c r="T18" s="43">
        <f t="shared" si="1"/>
        <v>70000</v>
      </c>
      <c r="U18" s="29"/>
    </row>
    <row r="19" spans="1:21" ht="94.5">
      <c r="A19" s="44" t="s">
        <v>124</v>
      </c>
      <c r="B19" s="41"/>
      <c r="C19" s="42"/>
      <c r="D19" s="43">
        <v>54848</v>
      </c>
      <c r="E19" s="43"/>
      <c r="F19" s="43"/>
      <c r="G19" s="43"/>
      <c r="H19" s="43"/>
      <c r="I19" s="43"/>
      <c r="J19" s="43"/>
      <c r="K19" s="43"/>
      <c r="L19" s="43"/>
      <c r="M19" s="43"/>
      <c r="N19" s="43"/>
      <c r="O19" s="43"/>
      <c r="P19" s="43"/>
      <c r="Q19" s="43"/>
      <c r="R19" s="43"/>
      <c r="S19" s="43"/>
      <c r="T19" s="43">
        <f t="shared" si="1"/>
        <v>54848</v>
      </c>
      <c r="U19" s="29"/>
    </row>
    <row r="20" spans="1:21" ht="78.75">
      <c r="A20" s="44" t="s">
        <v>153</v>
      </c>
      <c r="B20" s="41"/>
      <c r="C20" s="42"/>
      <c r="D20" s="43"/>
      <c r="E20" s="43"/>
      <c r="F20" s="43"/>
      <c r="G20" s="43"/>
      <c r="H20" s="43"/>
      <c r="I20" s="43"/>
      <c r="J20" s="43"/>
      <c r="K20" s="43"/>
      <c r="L20" s="43"/>
      <c r="M20" s="43"/>
      <c r="N20" s="43"/>
      <c r="O20" s="43"/>
      <c r="P20" s="43"/>
      <c r="Q20" s="43"/>
      <c r="R20" s="43"/>
      <c r="S20" s="43"/>
      <c r="T20" s="43">
        <f t="shared" si="1"/>
        <v>0</v>
      </c>
      <c r="U20" s="29"/>
    </row>
    <row r="21" spans="1:21">
      <c r="A21" s="44" t="s">
        <v>129</v>
      </c>
      <c r="B21" s="41"/>
      <c r="C21" s="42"/>
      <c r="D21" s="43"/>
      <c r="E21" s="43"/>
      <c r="F21" s="43"/>
      <c r="G21" s="43"/>
      <c r="H21" s="43"/>
      <c r="I21" s="43"/>
      <c r="J21" s="43"/>
      <c r="K21" s="43"/>
      <c r="L21" s="43"/>
      <c r="M21" s="43"/>
      <c r="N21" s="43"/>
      <c r="O21" s="43"/>
      <c r="P21" s="43"/>
      <c r="Q21" s="43"/>
      <c r="R21" s="43"/>
      <c r="S21" s="43"/>
      <c r="T21" s="43">
        <f t="shared" si="1"/>
        <v>0</v>
      </c>
      <c r="U21" s="29"/>
    </row>
    <row r="22" spans="1:21" ht="47.25">
      <c r="A22" s="41" t="s">
        <v>108</v>
      </c>
      <c r="B22" s="41"/>
      <c r="C22" s="42"/>
      <c r="D22" s="43"/>
      <c r="E22" s="43"/>
      <c r="F22" s="43"/>
      <c r="G22" s="43"/>
      <c r="H22" s="43"/>
      <c r="I22" s="43"/>
      <c r="J22" s="43"/>
      <c r="K22" s="43"/>
      <c r="L22" s="43"/>
      <c r="M22" s="43"/>
      <c r="N22" s="43"/>
      <c r="O22" s="43"/>
      <c r="P22" s="43"/>
      <c r="Q22" s="43"/>
      <c r="R22" s="43"/>
      <c r="S22" s="43"/>
      <c r="T22" s="43">
        <f t="shared" si="1"/>
        <v>0</v>
      </c>
      <c r="U22" s="29"/>
    </row>
    <row r="23" spans="1:21" ht="47.25">
      <c r="A23" s="41" t="s">
        <v>252</v>
      </c>
      <c r="B23" s="41"/>
      <c r="C23" s="42"/>
      <c r="D23" s="43"/>
      <c r="E23" s="43"/>
      <c r="F23" s="43"/>
      <c r="G23" s="43"/>
      <c r="H23" s="43"/>
      <c r="I23" s="43">
        <v>-5.9</v>
      </c>
      <c r="J23" s="43"/>
      <c r="K23" s="43"/>
      <c r="L23" s="43"/>
      <c r="M23" s="43"/>
      <c r="N23" s="43"/>
      <c r="O23" s="43"/>
      <c r="P23" s="43"/>
      <c r="Q23" s="43"/>
      <c r="R23" s="43"/>
      <c r="S23" s="43"/>
      <c r="T23" s="43">
        <f t="shared" si="1"/>
        <v>-5.9</v>
      </c>
      <c r="U23" s="29"/>
    </row>
    <row r="24" spans="1:21" ht="31.5">
      <c r="A24" s="41" t="s">
        <v>113</v>
      </c>
      <c r="B24" s="41"/>
      <c r="C24" s="42"/>
      <c r="D24" s="43"/>
      <c r="E24" s="43"/>
      <c r="F24" s="43"/>
      <c r="G24" s="43"/>
      <c r="H24" s="43"/>
      <c r="I24" s="43">
        <v>5.9</v>
      </c>
      <c r="J24" s="43"/>
      <c r="K24" s="43"/>
      <c r="L24" s="43"/>
      <c r="M24" s="43"/>
      <c r="N24" s="43"/>
      <c r="O24" s="43"/>
      <c r="P24" s="43"/>
      <c r="Q24" s="43"/>
      <c r="R24" s="43"/>
      <c r="S24" s="43"/>
      <c r="T24" s="43">
        <f t="shared" si="1"/>
        <v>5.9</v>
      </c>
      <c r="U24" s="29"/>
    </row>
    <row r="25" spans="1:21" s="35" customFormat="1">
      <c r="A25" s="37" t="s">
        <v>35</v>
      </c>
      <c r="B25" s="50"/>
      <c r="C25" s="39"/>
      <c r="D25" s="40">
        <f>SUM(D26:D28)</f>
        <v>13138.6</v>
      </c>
      <c r="E25" s="40">
        <f t="shared" ref="E25:T25" si="2">SUM(E26:E28)</f>
        <v>0</v>
      </c>
      <c r="F25" s="40">
        <f t="shared" si="2"/>
        <v>0</v>
      </c>
      <c r="G25" s="40">
        <f t="shared" si="2"/>
        <v>0</v>
      </c>
      <c r="H25" s="40">
        <f t="shared" si="2"/>
        <v>0</v>
      </c>
      <c r="I25" s="40">
        <f t="shared" si="2"/>
        <v>70000</v>
      </c>
      <c r="J25" s="40">
        <f t="shared" si="2"/>
        <v>0</v>
      </c>
      <c r="K25" s="40">
        <f t="shared" si="2"/>
        <v>0</v>
      </c>
      <c r="L25" s="40">
        <f t="shared" si="2"/>
        <v>0</v>
      </c>
      <c r="M25" s="40">
        <f t="shared" si="2"/>
        <v>0</v>
      </c>
      <c r="N25" s="40">
        <f t="shared" si="2"/>
        <v>0</v>
      </c>
      <c r="O25" s="40">
        <f t="shared" si="2"/>
        <v>0</v>
      </c>
      <c r="P25" s="40">
        <f t="shared" si="2"/>
        <v>0</v>
      </c>
      <c r="Q25" s="40">
        <f t="shared" si="2"/>
        <v>0</v>
      </c>
      <c r="R25" s="40">
        <f t="shared" si="2"/>
        <v>0</v>
      </c>
      <c r="S25" s="40">
        <f t="shared" si="2"/>
        <v>0</v>
      </c>
      <c r="T25" s="40">
        <f t="shared" si="2"/>
        <v>83138.600000000006</v>
      </c>
      <c r="U25" s="34"/>
    </row>
    <row r="26" spans="1:21">
      <c r="A26" s="41" t="s">
        <v>154</v>
      </c>
      <c r="B26" s="45"/>
      <c r="C26" s="42"/>
      <c r="D26" s="43">
        <v>13138.6</v>
      </c>
      <c r="E26" s="43"/>
      <c r="F26" s="43"/>
      <c r="G26" s="43"/>
      <c r="H26" s="43"/>
      <c r="I26" s="43"/>
      <c r="J26" s="43"/>
      <c r="K26" s="43"/>
      <c r="L26" s="43"/>
      <c r="M26" s="43"/>
      <c r="N26" s="43"/>
      <c r="O26" s="43"/>
      <c r="P26" s="43"/>
      <c r="Q26" s="43"/>
      <c r="R26" s="43"/>
      <c r="S26" s="43"/>
      <c r="T26" s="43">
        <f>SUM(D26:S26)</f>
        <v>13138.6</v>
      </c>
      <c r="U26" s="29"/>
    </row>
    <row r="27" spans="1:21">
      <c r="A27" s="41" t="s">
        <v>138</v>
      </c>
      <c r="B27" s="45"/>
      <c r="C27" s="42"/>
      <c r="D27" s="43"/>
      <c r="E27" s="43"/>
      <c r="F27" s="43"/>
      <c r="G27" s="43"/>
      <c r="H27" s="43"/>
      <c r="I27" s="43">
        <v>70000</v>
      </c>
      <c r="J27" s="43"/>
      <c r="K27" s="43"/>
      <c r="L27" s="43"/>
      <c r="M27" s="43"/>
      <c r="N27" s="43"/>
      <c r="O27" s="43"/>
      <c r="P27" s="43"/>
      <c r="Q27" s="43"/>
      <c r="R27" s="43"/>
      <c r="S27" s="43"/>
      <c r="T27" s="43">
        <f>SUM(D27:S27)</f>
        <v>70000</v>
      </c>
      <c r="U27" s="29"/>
    </row>
    <row r="28" spans="1:21">
      <c r="A28" s="41" t="s">
        <v>139</v>
      </c>
      <c r="B28" s="108"/>
      <c r="C28" s="42"/>
      <c r="D28" s="43"/>
      <c r="E28" s="43"/>
      <c r="F28" s="43"/>
      <c r="G28" s="43"/>
      <c r="H28" s="43"/>
      <c r="I28" s="43"/>
      <c r="J28" s="43"/>
      <c r="K28" s="43"/>
      <c r="L28" s="43"/>
      <c r="M28" s="43"/>
      <c r="N28" s="43"/>
      <c r="O28" s="43"/>
      <c r="P28" s="43"/>
      <c r="Q28" s="43"/>
      <c r="R28" s="43"/>
      <c r="S28" s="43"/>
      <c r="T28" s="43">
        <f>SUM(D28:S28)</f>
        <v>0</v>
      </c>
      <c r="U28" s="29"/>
    </row>
    <row r="29" spans="1:21" s="35" customFormat="1">
      <c r="A29" s="37" t="s">
        <v>34</v>
      </c>
      <c r="B29" s="50"/>
      <c r="C29" s="39"/>
      <c r="D29" s="40">
        <f t="shared" ref="D29:T29" si="3">SUM(D30:D128)</f>
        <v>98136.7</v>
      </c>
      <c r="E29" s="40">
        <f t="shared" si="3"/>
        <v>5229.2</v>
      </c>
      <c r="F29" s="40">
        <f t="shared" si="3"/>
        <v>12081.100000000002</v>
      </c>
      <c r="G29" s="40">
        <f t="shared" si="3"/>
        <v>15977.5</v>
      </c>
      <c r="H29" s="40">
        <f t="shared" si="3"/>
        <v>53237.100000000006</v>
      </c>
      <c r="I29" s="40">
        <f t="shared" si="3"/>
        <v>154935</v>
      </c>
      <c r="J29" s="40">
        <f t="shared" si="3"/>
        <v>0</v>
      </c>
      <c r="K29" s="40">
        <f t="shared" si="3"/>
        <v>0</v>
      </c>
      <c r="L29" s="40">
        <f t="shared" si="3"/>
        <v>0</v>
      </c>
      <c r="M29" s="40">
        <f t="shared" si="3"/>
        <v>0</v>
      </c>
      <c r="N29" s="40">
        <f t="shared" si="3"/>
        <v>0</v>
      </c>
      <c r="O29" s="40">
        <f t="shared" si="3"/>
        <v>0</v>
      </c>
      <c r="P29" s="40">
        <f t="shared" si="3"/>
        <v>0</v>
      </c>
      <c r="Q29" s="40">
        <f t="shared" si="3"/>
        <v>0</v>
      </c>
      <c r="R29" s="40">
        <f t="shared" si="3"/>
        <v>0</v>
      </c>
      <c r="S29" s="40">
        <f t="shared" si="3"/>
        <v>0</v>
      </c>
      <c r="T29" s="40">
        <f t="shared" si="3"/>
        <v>339596.59999999992</v>
      </c>
      <c r="U29" s="34"/>
    </row>
    <row r="30" spans="1:21" s="49" customFormat="1" ht="126">
      <c r="A30" s="52" t="s">
        <v>50</v>
      </c>
      <c r="B30" s="60" t="s">
        <v>100</v>
      </c>
      <c r="C30" s="91" t="s">
        <v>47</v>
      </c>
      <c r="D30" s="47"/>
      <c r="E30" s="47"/>
      <c r="F30" s="47"/>
      <c r="G30" s="47"/>
      <c r="H30" s="47"/>
      <c r="I30" s="47"/>
      <c r="J30" s="47"/>
      <c r="K30" s="47"/>
      <c r="L30" s="47"/>
      <c r="M30" s="47"/>
      <c r="N30" s="47"/>
      <c r="O30" s="47"/>
      <c r="P30" s="47"/>
      <c r="Q30" s="47"/>
      <c r="R30" s="47"/>
      <c r="S30" s="47"/>
      <c r="T30" s="47">
        <f>SUM(D30:S30)</f>
        <v>0</v>
      </c>
      <c r="U30" s="48"/>
    </row>
    <row r="31" spans="1:21" s="49" customFormat="1">
      <c r="A31" s="52" t="s">
        <v>51</v>
      </c>
      <c r="B31" s="201" t="s">
        <v>30</v>
      </c>
      <c r="C31" s="206" t="s">
        <v>29</v>
      </c>
      <c r="D31" s="47"/>
      <c r="E31" s="47"/>
      <c r="F31" s="47"/>
      <c r="G31" s="47"/>
      <c r="H31" s="47"/>
      <c r="I31" s="47"/>
      <c r="J31" s="47"/>
      <c r="K31" s="47"/>
      <c r="L31" s="47"/>
      <c r="M31" s="47"/>
      <c r="N31" s="47"/>
      <c r="O31" s="47"/>
      <c r="P31" s="47"/>
      <c r="Q31" s="47"/>
      <c r="R31" s="47"/>
      <c r="S31" s="47"/>
      <c r="T31" s="47">
        <f t="shared" ref="T31:T95" si="4">SUM(D31:S31)</f>
        <v>0</v>
      </c>
      <c r="U31" s="48"/>
    </row>
    <row r="32" spans="1:21" s="49" customFormat="1" ht="15.75" customHeight="1">
      <c r="A32" s="52" t="s">
        <v>42</v>
      </c>
      <c r="B32" s="202"/>
      <c r="C32" s="207"/>
      <c r="D32" s="47"/>
      <c r="E32" s="47"/>
      <c r="F32" s="47"/>
      <c r="G32" s="47"/>
      <c r="H32" s="47"/>
      <c r="I32" s="47"/>
      <c r="J32" s="47"/>
      <c r="K32" s="47"/>
      <c r="L32" s="47"/>
      <c r="M32" s="47"/>
      <c r="N32" s="47"/>
      <c r="O32" s="47"/>
      <c r="P32" s="47"/>
      <c r="Q32" s="47"/>
      <c r="R32" s="47"/>
      <c r="S32" s="47"/>
      <c r="T32" s="47">
        <f t="shared" si="4"/>
        <v>0</v>
      </c>
      <c r="U32" s="48"/>
    </row>
    <row r="33" spans="1:21" s="49" customFormat="1" ht="31.5">
      <c r="A33" s="52" t="s">
        <v>66</v>
      </c>
      <c r="B33" s="202"/>
      <c r="C33" s="207"/>
      <c r="D33" s="47"/>
      <c r="E33" s="47"/>
      <c r="F33" s="47"/>
      <c r="G33" s="47"/>
      <c r="H33" s="47"/>
      <c r="I33" s="47"/>
      <c r="J33" s="47"/>
      <c r="K33" s="47"/>
      <c r="L33" s="47"/>
      <c r="M33" s="47"/>
      <c r="N33" s="47"/>
      <c r="O33" s="47"/>
      <c r="P33" s="47"/>
      <c r="Q33" s="47"/>
      <c r="R33" s="47"/>
      <c r="S33" s="47"/>
      <c r="T33" s="47">
        <f t="shared" si="4"/>
        <v>0</v>
      </c>
      <c r="U33" s="48"/>
    </row>
    <row r="34" spans="1:21" s="49" customFormat="1" ht="31.5">
      <c r="A34" s="51" t="s">
        <v>41</v>
      </c>
      <c r="B34" s="203"/>
      <c r="C34" s="208"/>
      <c r="D34" s="47"/>
      <c r="E34" s="47"/>
      <c r="F34" s="47"/>
      <c r="G34" s="47"/>
      <c r="H34" s="47"/>
      <c r="I34" s="47"/>
      <c r="J34" s="47"/>
      <c r="K34" s="47"/>
      <c r="L34" s="47"/>
      <c r="M34" s="47"/>
      <c r="N34" s="47"/>
      <c r="O34" s="47"/>
      <c r="P34" s="47"/>
      <c r="Q34" s="47"/>
      <c r="R34" s="47"/>
      <c r="S34" s="47"/>
      <c r="T34" s="47">
        <f t="shared" si="4"/>
        <v>0</v>
      </c>
      <c r="U34" s="48"/>
    </row>
    <row r="35" spans="1:21" s="49" customFormat="1">
      <c r="A35" s="44" t="s">
        <v>149</v>
      </c>
      <c r="B35" s="209" t="s">
        <v>21</v>
      </c>
      <c r="C35" s="199" t="s">
        <v>20</v>
      </c>
      <c r="D35" s="47"/>
      <c r="E35" s="47"/>
      <c r="F35" s="47"/>
      <c r="G35" s="47"/>
      <c r="H35" s="47"/>
      <c r="I35" s="47"/>
      <c r="J35" s="47"/>
      <c r="K35" s="47"/>
      <c r="L35" s="47"/>
      <c r="M35" s="47"/>
      <c r="N35" s="47"/>
      <c r="O35" s="47"/>
      <c r="P35" s="47"/>
      <c r="Q35" s="47"/>
      <c r="R35" s="47"/>
      <c r="S35" s="47"/>
      <c r="T35" s="47">
        <f t="shared" si="4"/>
        <v>0</v>
      </c>
      <c r="U35" s="48"/>
    </row>
    <row r="36" spans="1:21" s="49" customFormat="1" ht="31.5">
      <c r="A36" s="44" t="s">
        <v>67</v>
      </c>
      <c r="B36" s="210"/>
      <c r="C36" s="200"/>
      <c r="D36" s="47"/>
      <c r="E36" s="47"/>
      <c r="F36" s="47"/>
      <c r="G36" s="47"/>
      <c r="H36" s="47"/>
      <c r="I36" s="47"/>
      <c r="J36" s="47"/>
      <c r="K36" s="47"/>
      <c r="L36" s="47"/>
      <c r="M36" s="47"/>
      <c r="N36" s="47"/>
      <c r="O36" s="47"/>
      <c r="P36" s="47"/>
      <c r="Q36" s="47"/>
      <c r="R36" s="47"/>
      <c r="S36" s="47"/>
      <c r="T36" s="47">
        <f t="shared" si="4"/>
        <v>0</v>
      </c>
      <c r="U36" s="48"/>
    </row>
    <row r="37" spans="1:21" ht="31.5">
      <c r="A37" s="44" t="s">
        <v>117</v>
      </c>
      <c r="B37" s="209" t="s">
        <v>17</v>
      </c>
      <c r="C37" s="199" t="s">
        <v>16</v>
      </c>
      <c r="D37" s="43"/>
      <c r="E37" s="43"/>
      <c r="F37" s="43"/>
      <c r="G37" s="43">
        <v>353.8</v>
      </c>
      <c r="H37" s="43"/>
      <c r="I37" s="43"/>
      <c r="J37" s="43"/>
      <c r="K37" s="43"/>
      <c r="L37" s="43"/>
      <c r="M37" s="43"/>
      <c r="N37" s="43"/>
      <c r="O37" s="43"/>
      <c r="P37" s="43"/>
      <c r="Q37" s="43"/>
      <c r="R37" s="43"/>
      <c r="S37" s="43"/>
      <c r="T37" s="47">
        <f t="shared" si="4"/>
        <v>353.8</v>
      </c>
      <c r="U37" s="29"/>
    </row>
    <row r="38" spans="1:21">
      <c r="A38" s="44" t="s">
        <v>56</v>
      </c>
      <c r="B38" s="212"/>
      <c r="C38" s="211"/>
      <c r="D38" s="43">
        <v>371.9</v>
      </c>
      <c r="E38" s="43"/>
      <c r="F38" s="43">
        <v>86.1</v>
      </c>
      <c r="G38" s="43"/>
      <c r="H38" s="43"/>
      <c r="I38" s="43">
        <v>583.20000000000005</v>
      </c>
      <c r="J38" s="43"/>
      <c r="K38" s="43"/>
      <c r="L38" s="43"/>
      <c r="M38" s="43"/>
      <c r="N38" s="43"/>
      <c r="O38" s="43"/>
      <c r="P38" s="43"/>
      <c r="Q38" s="43"/>
      <c r="R38" s="43"/>
      <c r="S38" s="43"/>
      <c r="T38" s="47">
        <f t="shared" si="4"/>
        <v>1041.2</v>
      </c>
      <c r="U38" s="29"/>
    </row>
    <row r="39" spans="1:21" ht="31.5">
      <c r="A39" s="44" t="s">
        <v>37</v>
      </c>
      <c r="B39" s="212"/>
      <c r="C39" s="211"/>
      <c r="D39" s="43"/>
      <c r="E39" s="43"/>
      <c r="F39" s="43"/>
      <c r="G39" s="43"/>
      <c r="H39" s="43">
        <v>57</v>
      </c>
      <c r="I39" s="43"/>
      <c r="J39" s="43"/>
      <c r="K39" s="43"/>
      <c r="L39" s="43"/>
      <c r="M39" s="43"/>
      <c r="N39" s="43"/>
      <c r="O39" s="43"/>
      <c r="P39" s="43"/>
      <c r="Q39" s="43"/>
      <c r="R39" s="43"/>
      <c r="S39" s="43"/>
      <c r="T39" s="47">
        <f t="shared" si="4"/>
        <v>57</v>
      </c>
      <c r="U39" s="29"/>
    </row>
    <row r="40" spans="1:21">
      <c r="A40" s="44" t="s">
        <v>127</v>
      </c>
      <c r="B40" s="212"/>
      <c r="C40" s="211"/>
      <c r="D40" s="43"/>
      <c r="E40" s="43"/>
      <c r="F40" s="43"/>
      <c r="G40" s="43"/>
      <c r="H40" s="43"/>
      <c r="I40" s="43"/>
      <c r="J40" s="43"/>
      <c r="K40" s="43"/>
      <c r="L40" s="43"/>
      <c r="M40" s="43"/>
      <c r="N40" s="43"/>
      <c r="O40" s="43"/>
      <c r="P40" s="43"/>
      <c r="Q40" s="43"/>
      <c r="R40" s="43"/>
      <c r="S40" s="43"/>
      <c r="T40" s="47">
        <f t="shared" si="4"/>
        <v>0</v>
      </c>
      <c r="U40" s="29"/>
    </row>
    <row r="41" spans="1:21" ht="31.5">
      <c r="A41" s="44" t="s">
        <v>140</v>
      </c>
      <c r="B41" s="212"/>
      <c r="C41" s="211"/>
      <c r="D41" s="43"/>
      <c r="E41" s="43"/>
      <c r="F41" s="43"/>
      <c r="G41" s="43"/>
      <c r="H41" s="43"/>
      <c r="I41" s="43"/>
      <c r="J41" s="43"/>
      <c r="K41" s="43"/>
      <c r="L41" s="43"/>
      <c r="M41" s="43"/>
      <c r="N41" s="43"/>
      <c r="O41" s="43"/>
      <c r="P41" s="43"/>
      <c r="Q41" s="43"/>
      <c r="R41" s="43"/>
      <c r="S41" s="43"/>
      <c r="T41" s="47">
        <f t="shared" si="4"/>
        <v>0</v>
      </c>
      <c r="U41" s="29"/>
    </row>
    <row r="42" spans="1:21">
      <c r="A42" s="44" t="s">
        <v>73</v>
      </c>
      <c r="B42" s="212"/>
      <c r="C42" s="211"/>
      <c r="D42" s="43"/>
      <c r="E42" s="43"/>
      <c r="F42" s="43"/>
      <c r="G42" s="43"/>
      <c r="H42" s="43"/>
      <c r="I42" s="43"/>
      <c r="J42" s="43"/>
      <c r="K42" s="43"/>
      <c r="L42" s="43"/>
      <c r="M42" s="43"/>
      <c r="N42" s="43"/>
      <c r="O42" s="43"/>
      <c r="P42" s="43"/>
      <c r="Q42" s="43"/>
      <c r="R42" s="43"/>
      <c r="S42" s="43"/>
      <c r="T42" s="47">
        <f t="shared" si="4"/>
        <v>0</v>
      </c>
      <c r="U42" s="29"/>
    </row>
    <row r="43" spans="1:21" ht="31.5">
      <c r="A43" s="44" t="s">
        <v>38</v>
      </c>
      <c r="B43" s="212"/>
      <c r="C43" s="211"/>
      <c r="D43" s="43"/>
      <c r="E43" s="43"/>
      <c r="F43" s="43"/>
      <c r="G43" s="43"/>
      <c r="H43" s="43"/>
      <c r="I43" s="43"/>
      <c r="J43" s="43"/>
      <c r="K43" s="43"/>
      <c r="L43" s="43"/>
      <c r="M43" s="43"/>
      <c r="N43" s="43"/>
      <c r="O43" s="43"/>
      <c r="P43" s="43"/>
      <c r="Q43" s="43"/>
      <c r="R43" s="43"/>
      <c r="S43" s="43"/>
      <c r="T43" s="47">
        <f t="shared" si="4"/>
        <v>0</v>
      </c>
      <c r="U43" s="29"/>
    </row>
    <row r="44" spans="1:21" ht="31.5">
      <c r="A44" s="44" t="s">
        <v>116</v>
      </c>
      <c r="B44" s="212"/>
      <c r="C44" s="211"/>
      <c r="D44" s="43"/>
      <c r="E44" s="43"/>
      <c r="F44" s="43"/>
      <c r="G44" s="43"/>
      <c r="H44" s="43"/>
      <c r="I44" s="43"/>
      <c r="J44" s="43"/>
      <c r="K44" s="43"/>
      <c r="L44" s="43"/>
      <c r="M44" s="43"/>
      <c r="N44" s="43"/>
      <c r="O44" s="43"/>
      <c r="P44" s="43"/>
      <c r="Q44" s="43"/>
      <c r="R44" s="43"/>
      <c r="S44" s="43"/>
      <c r="T44" s="47">
        <f t="shared" si="4"/>
        <v>0</v>
      </c>
      <c r="U44" s="29"/>
    </row>
    <row r="45" spans="1:21" ht="31.5">
      <c r="A45" s="44" t="s">
        <v>109</v>
      </c>
      <c r="B45" s="212"/>
      <c r="C45" s="211"/>
      <c r="D45" s="43"/>
      <c r="E45" s="43"/>
      <c r="F45" s="43"/>
      <c r="G45" s="43"/>
      <c r="H45" s="43"/>
      <c r="I45" s="43"/>
      <c r="J45" s="43"/>
      <c r="K45" s="43"/>
      <c r="L45" s="43"/>
      <c r="M45" s="43"/>
      <c r="N45" s="43"/>
      <c r="O45" s="43"/>
      <c r="P45" s="43"/>
      <c r="Q45" s="43"/>
      <c r="R45" s="43"/>
      <c r="S45" s="43"/>
      <c r="T45" s="47">
        <f t="shared" si="4"/>
        <v>0</v>
      </c>
      <c r="U45" s="29"/>
    </row>
    <row r="46" spans="1:21">
      <c r="A46" s="44" t="s">
        <v>114</v>
      </c>
      <c r="B46" s="212"/>
      <c r="C46" s="211"/>
      <c r="D46" s="43"/>
      <c r="E46" s="43"/>
      <c r="F46" s="43"/>
      <c r="G46" s="43"/>
      <c r="H46" s="43"/>
      <c r="I46" s="43"/>
      <c r="J46" s="43"/>
      <c r="K46" s="43"/>
      <c r="L46" s="43"/>
      <c r="M46" s="43"/>
      <c r="N46" s="43"/>
      <c r="O46" s="43"/>
      <c r="P46" s="43"/>
      <c r="Q46" s="43"/>
      <c r="R46" s="43"/>
      <c r="S46" s="43"/>
      <c r="T46" s="47">
        <f t="shared" si="4"/>
        <v>0</v>
      </c>
      <c r="U46" s="29"/>
    </row>
    <row r="47" spans="1:21" ht="63">
      <c r="A47" s="44" t="s">
        <v>133</v>
      </c>
      <c r="B47" s="212"/>
      <c r="C47" s="211"/>
      <c r="D47" s="43"/>
      <c r="E47" s="43"/>
      <c r="F47" s="43"/>
      <c r="G47" s="43"/>
      <c r="H47" s="43"/>
      <c r="I47" s="43"/>
      <c r="J47" s="43"/>
      <c r="K47" s="43"/>
      <c r="L47" s="43"/>
      <c r="M47" s="43"/>
      <c r="N47" s="43"/>
      <c r="O47" s="43"/>
      <c r="P47" s="43"/>
      <c r="Q47" s="43"/>
      <c r="R47" s="43"/>
      <c r="S47" s="43"/>
      <c r="T47" s="47">
        <f t="shared" si="4"/>
        <v>0</v>
      </c>
      <c r="U47" s="29"/>
    </row>
    <row r="48" spans="1:21" ht="31.5">
      <c r="A48" s="44" t="s">
        <v>77</v>
      </c>
      <c r="B48" s="212"/>
      <c r="C48" s="211"/>
      <c r="D48" s="43"/>
      <c r="E48" s="43"/>
      <c r="F48" s="43"/>
      <c r="G48" s="43"/>
      <c r="H48" s="47"/>
      <c r="I48" s="43"/>
      <c r="J48" s="43"/>
      <c r="K48" s="43"/>
      <c r="L48" s="43"/>
      <c r="M48" s="43"/>
      <c r="N48" s="43"/>
      <c r="O48" s="43"/>
      <c r="P48" s="43"/>
      <c r="Q48" s="43"/>
      <c r="R48" s="43"/>
      <c r="S48" s="43"/>
      <c r="T48" s="47">
        <f t="shared" si="4"/>
        <v>0</v>
      </c>
      <c r="U48" s="29"/>
    </row>
    <row r="49" spans="1:21" ht="31.5">
      <c r="A49" s="44" t="s">
        <v>134</v>
      </c>
      <c r="B49" s="212"/>
      <c r="C49" s="211"/>
      <c r="D49" s="43"/>
      <c r="E49" s="43"/>
      <c r="F49" s="43"/>
      <c r="G49" s="43"/>
      <c r="H49" s="47"/>
      <c r="I49" s="43"/>
      <c r="J49" s="43"/>
      <c r="K49" s="43"/>
      <c r="L49" s="43"/>
      <c r="M49" s="43"/>
      <c r="N49" s="43"/>
      <c r="O49" s="43"/>
      <c r="P49" s="43"/>
      <c r="Q49" s="43"/>
      <c r="R49" s="43"/>
      <c r="S49" s="43"/>
      <c r="T49" s="47">
        <f t="shared" si="4"/>
        <v>0</v>
      </c>
      <c r="U49" s="29"/>
    </row>
    <row r="50" spans="1:21" ht="47.25">
      <c r="A50" s="44" t="s">
        <v>89</v>
      </c>
      <c r="B50" s="210"/>
      <c r="C50" s="200"/>
      <c r="D50" s="43"/>
      <c r="E50" s="43"/>
      <c r="F50" s="43"/>
      <c r="G50" s="43"/>
      <c r="H50" s="47"/>
      <c r="I50" s="43"/>
      <c r="J50" s="43"/>
      <c r="K50" s="43"/>
      <c r="L50" s="43"/>
      <c r="M50" s="43"/>
      <c r="N50" s="43"/>
      <c r="O50" s="43"/>
      <c r="P50" s="43"/>
      <c r="Q50" s="43"/>
      <c r="R50" s="43"/>
      <c r="S50" s="43"/>
      <c r="T50" s="47">
        <f t="shared" si="4"/>
        <v>0</v>
      </c>
      <c r="U50" s="29"/>
    </row>
    <row r="51" spans="1:21" ht="47.25">
      <c r="A51" s="44" t="s">
        <v>135</v>
      </c>
      <c r="B51" s="104" t="s">
        <v>131</v>
      </c>
      <c r="C51" s="105" t="s">
        <v>130</v>
      </c>
      <c r="D51" s="43"/>
      <c r="E51" s="43"/>
      <c r="F51" s="43"/>
      <c r="G51" s="43"/>
      <c r="H51" s="47"/>
      <c r="I51" s="43"/>
      <c r="J51" s="43"/>
      <c r="K51" s="43"/>
      <c r="L51" s="43"/>
      <c r="M51" s="43"/>
      <c r="N51" s="43"/>
      <c r="O51" s="43"/>
      <c r="P51" s="43"/>
      <c r="Q51" s="43"/>
      <c r="R51" s="43"/>
      <c r="S51" s="43"/>
      <c r="T51" s="47">
        <f t="shared" si="4"/>
        <v>0</v>
      </c>
      <c r="U51" s="29"/>
    </row>
    <row r="52" spans="1:21">
      <c r="A52" s="63" t="s">
        <v>80</v>
      </c>
      <c r="B52" s="85" t="s">
        <v>79</v>
      </c>
      <c r="C52" s="84" t="s">
        <v>78</v>
      </c>
      <c r="D52" s="43"/>
      <c r="E52" s="43"/>
      <c r="F52" s="43"/>
      <c r="G52" s="43"/>
      <c r="H52" s="43"/>
      <c r="I52" s="43"/>
      <c r="J52" s="43"/>
      <c r="K52" s="43"/>
      <c r="L52" s="43"/>
      <c r="M52" s="43"/>
      <c r="N52" s="43"/>
      <c r="O52" s="43"/>
      <c r="P52" s="43"/>
      <c r="Q52" s="43"/>
      <c r="R52" s="43"/>
      <c r="S52" s="43"/>
      <c r="T52" s="47">
        <f t="shared" si="4"/>
        <v>0</v>
      </c>
      <c r="U52" s="29"/>
    </row>
    <row r="53" spans="1:21" ht="31.5">
      <c r="A53" s="44" t="s">
        <v>39</v>
      </c>
      <c r="B53" s="209" t="s">
        <v>25</v>
      </c>
      <c r="C53" s="199" t="s">
        <v>22</v>
      </c>
      <c r="D53" s="43"/>
      <c r="E53" s="43"/>
      <c r="F53" s="43"/>
      <c r="G53" s="43">
        <v>6535.9</v>
      </c>
      <c r="H53" s="43"/>
      <c r="I53" s="43"/>
      <c r="J53" s="43"/>
      <c r="K53" s="43"/>
      <c r="L53" s="43"/>
      <c r="M53" s="43"/>
      <c r="N53" s="43"/>
      <c r="O53" s="43"/>
      <c r="P53" s="43"/>
      <c r="Q53" s="43"/>
      <c r="R53" s="43"/>
      <c r="S53" s="43"/>
      <c r="T53" s="47">
        <f t="shared" si="4"/>
        <v>6535.9</v>
      </c>
      <c r="U53" s="29"/>
    </row>
    <row r="54" spans="1:21" ht="31.5">
      <c r="A54" s="44" t="s">
        <v>128</v>
      </c>
      <c r="B54" s="212"/>
      <c r="C54" s="211"/>
      <c r="D54" s="43"/>
      <c r="E54" s="43"/>
      <c r="F54" s="43"/>
      <c r="G54" s="43">
        <v>8513.2999999999993</v>
      </c>
      <c r="H54" s="43"/>
      <c r="I54" s="43"/>
      <c r="J54" s="43"/>
      <c r="K54" s="43"/>
      <c r="L54" s="43"/>
      <c r="M54" s="43"/>
      <c r="N54" s="43"/>
      <c r="O54" s="43"/>
      <c r="P54" s="43"/>
      <c r="Q54" s="43"/>
      <c r="R54" s="43"/>
      <c r="S54" s="43"/>
      <c r="T54" s="47">
        <f t="shared" si="4"/>
        <v>8513.2999999999993</v>
      </c>
      <c r="U54" s="29"/>
    </row>
    <row r="55" spans="1:21" ht="63">
      <c r="A55" s="44" t="s">
        <v>237</v>
      </c>
      <c r="B55" s="212"/>
      <c r="C55" s="211"/>
      <c r="D55" s="43"/>
      <c r="E55" s="43"/>
      <c r="F55" s="43"/>
      <c r="G55" s="43"/>
      <c r="H55" s="43">
        <v>33000</v>
      </c>
      <c r="I55" s="43"/>
      <c r="J55" s="43"/>
      <c r="K55" s="43"/>
      <c r="L55" s="43"/>
      <c r="M55" s="43"/>
      <c r="N55" s="43"/>
      <c r="O55" s="43"/>
      <c r="P55" s="43"/>
      <c r="Q55" s="43"/>
      <c r="R55" s="43"/>
      <c r="S55" s="43"/>
      <c r="T55" s="47">
        <f t="shared" si="4"/>
        <v>33000</v>
      </c>
      <c r="U55" s="29"/>
    </row>
    <row r="56" spans="1:21" ht="31.5">
      <c r="A56" s="44" t="s">
        <v>120</v>
      </c>
      <c r="B56" s="210"/>
      <c r="C56" s="200"/>
      <c r="D56" s="43"/>
      <c r="E56" s="43"/>
      <c r="F56" s="43"/>
      <c r="G56" s="43"/>
      <c r="H56" s="43"/>
      <c r="I56" s="43"/>
      <c r="J56" s="43"/>
      <c r="K56" s="43"/>
      <c r="L56" s="43"/>
      <c r="M56" s="43"/>
      <c r="N56" s="43"/>
      <c r="O56" s="43"/>
      <c r="P56" s="43"/>
      <c r="Q56" s="43"/>
      <c r="R56" s="43"/>
      <c r="S56" s="43"/>
      <c r="T56" s="47">
        <f t="shared" si="4"/>
        <v>0</v>
      </c>
      <c r="U56" s="29"/>
    </row>
    <row r="57" spans="1:21" ht="31.5">
      <c r="A57" s="44" t="s">
        <v>196</v>
      </c>
      <c r="B57" s="212" t="s">
        <v>99</v>
      </c>
      <c r="C57" s="213" t="s">
        <v>3</v>
      </c>
      <c r="D57" s="43"/>
      <c r="E57" s="43"/>
      <c r="F57" s="43">
        <v>44</v>
      </c>
      <c r="G57" s="43"/>
      <c r="H57" s="43"/>
      <c r="I57" s="43"/>
      <c r="J57" s="43"/>
      <c r="K57" s="43"/>
      <c r="L57" s="43"/>
      <c r="M57" s="43"/>
      <c r="N57" s="43"/>
      <c r="O57" s="43"/>
      <c r="P57" s="43"/>
      <c r="Q57" s="43"/>
      <c r="R57" s="43"/>
      <c r="S57" s="43"/>
      <c r="T57" s="47">
        <f t="shared" si="4"/>
        <v>44</v>
      </c>
      <c r="U57" s="29"/>
    </row>
    <row r="58" spans="1:21" ht="31.5">
      <c r="A58" s="44" t="s">
        <v>209</v>
      </c>
      <c r="B58" s="212"/>
      <c r="C58" s="213"/>
      <c r="D58" s="43"/>
      <c r="E58" s="43"/>
      <c r="F58" s="43"/>
      <c r="G58" s="43">
        <v>25.4</v>
      </c>
      <c r="H58" s="43"/>
      <c r="I58" s="43"/>
      <c r="J58" s="43"/>
      <c r="K58" s="43"/>
      <c r="L58" s="43"/>
      <c r="M58" s="43"/>
      <c r="N58" s="43"/>
      <c r="O58" s="43"/>
      <c r="P58" s="43"/>
      <c r="Q58" s="43"/>
      <c r="R58" s="43"/>
      <c r="S58" s="43"/>
      <c r="T58" s="47">
        <f t="shared" si="4"/>
        <v>25.4</v>
      </c>
      <c r="U58" s="29"/>
    </row>
    <row r="59" spans="1:21">
      <c r="A59" s="69" t="s">
        <v>102</v>
      </c>
      <c r="B59" s="212"/>
      <c r="C59" s="213"/>
      <c r="D59" s="43"/>
      <c r="E59" s="43"/>
      <c r="F59" s="43"/>
      <c r="G59" s="43"/>
      <c r="H59" s="43"/>
      <c r="I59" s="43"/>
      <c r="J59" s="43"/>
      <c r="K59" s="43"/>
      <c r="L59" s="43"/>
      <c r="M59" s="43"/>
      <c r="N59" s="43"/>
      <c r="O59" s="43"/>
      <c r="P59" s="43"/>
      <c r="Q59" s="43"/>
      <c r="R59" s="43"/>
      <c r="S59" s="43"/>
      <c r="T59" s="47">
        <f t="shared" si="4"/>
        <v>0</v>
      </c>
      <c r="U59" s="29"/>
    </row>
    <row r="60" spans="1:21" ht="31.5">
      <c r="A60" s="83" t="s">
        <v>110</v>
      </c>
      <c r="B60" s="212"/>
      <c r="C60" s="213"/>
      <c r="D60" s="43">
        <v>60545.1</v>
      </c>
      <c r="E60" s="43"/>
      <c r="F60" s="43"/>
      <c r="G60" s="43"/>
      <c r="H60" s="43"/>
      <c r="I60" s="43"/>
      <c r="J60" s="43"/>
      <c r="K60" s="43"/>
      <c r="L60" s="43"/>
      <c r="M60" s="43"/>
      <c r="N60" s="43"/>
      <c r="O60" s="43"/>
      <c r="P60" s="43"/>
      <c r="Q60" s="43"/>
      <c r="R60" s="43"/>
      <c r="S60" s="43"/>
      <c r="T60" s="47">
        <f t="shared" si="4"/>
        <v>60545.1</v>
      </c>
      <c r="U60" s="29"/>
    </row>
    <row r="61" spans="1:21">
      <c r="A61" s="44" t="s">
        <v>182</v>
      </c>
      <c r="B61" s="212"/>
      <c r="C61" s="213"/>
      <c r="D61" s="43"/>
      <c r="E61" s="43">
        <v>468</v>
      </c>
      <c r="F61" s="43"/>
      <c r="G61" s="43"/>
      <c r="H61" s="43"/>
      <c r="I61" s="43"/>
      <c r="J61" s="43"/>
      <c r="K61" s="43"/>
      <c r="L61" s="43"/>
      <c r="M61" s="43"/>
      <c r="N61" s="43"/>
      <c r="O61" s="43"/>
      <c r="P61" s="43"/>
      <c r="Q61" s="43"/>
      <c r="R61" s="43"/>
      <c r="S61" s="43"/>
      <c r="T61" s="47">
        <f t="shared" si="4"/>
        <v>468</v>
      </c>
      <c r="U61" s="29"/>
    </row>
    <row r="62" spans="1:21">
      <c r="A62" s="69" t="s">
        <v>243</v>
      </c>
      <c r="B62" s="212"/>
      <c r="C62" s="213"/>
      <c r="D62" s="43"/>
      <c r="E62" s="43"/>
      <c r="F62" s="43"/>
      <c r="G62" s="43"/>
      <c r="H62" s="43"/>
      <c r="I62" s="43">
        <v>4498.5</v>
      </c>
      <c r="J62" s="43"/>
      <c r="K62" s="43"/>
      <c r="L62" s="43"/>
      <c r="M62" s="43"/>
      <c r="N62" s="43"/>
      <c r="O62" s="43"/>
      <c r="P62" s="43"/>
      <c r="Q62" s="43"/>
      <c r="R62" s="43"/>
      <c r="S62" s="43"/>
      <c r="T62" s="47">
        <f t="shared" si="4"/>
        <v>4498.5</v>
      </c>
      <c r="U62" s="29"/>
    </row>
    <row r="63" spans="1:21" ht="63">
      <c r="A63" s="41" t="s">
        <v>238</v>
      </c>
      <c r="B63" s="212"/>
      <c r="C63" s="213"/>
      <c r="D63" s="43"/>
      <c r="E63" s="43"/>
      <c r="F63" s="43"/>
      <c r="G63" s="43"/>
      <c r="H63" s="43">
        <v>259.89999999999998</v>
      </c>
      <c r="I63" s="43"/>
      <c r="J63" s="43"/>
      <c r="K63" s="43"/>
      <c r="L63" s="43"/>
      <c r="M63" s="43"/>
      <c r="N63" s="43"/>
      <c r="O63" s="43"/>
      <c r="P63" s="43"/>
      <c r="Q63" s="43"/>
      <c r="R63" s="43"/>
      <c r="S63" s="43"/>
      <c r="T63" s="47">
        <f t="shared" si="4"/>
        <v>259.89999999999998</v>
      </c>
      <c r="U63" s="29"/>
    </row>
    <row r="64" spans="1:21" ht="31.5">
      <c r="A64" s="41" t="s">
        <v>84</v>
      </c>
      <c r="B64" s="212"/>
      <c r="C64" s="213"/>
      <c r="D64" s="43"/>
      <c r="E64" s="43"/>
      <c r="F64" s="43"/>
      <c r="G64" s="43"/>
      <c r="H64" s="43"/>
      <c r="I64" s="43"/>
      <c r="J64" s="43"/>
      <c r="K64" s="43"/>
      <c r="L64" s="43"/>
      <c r="M64" s="43"/>
      <c r="N64" s="43"/>
      <c r="O64" s="43"/>
      <c r="P64" s="43"/>
      <c r="Q64" s="43"/>
      <c r="R64" s="43"/>
      <c r="S64" s="43"/>
      <c r="T64" s="47">
        <f t="shared" si="4"/>
        <v>0</v>
      </c>
      <c r="U64" s="29"/>
    </row>
    <row r="65" spans="1:21">
      <c r="A65" s="41" t="s">
        <v>111</v>
      </c>
      <c r="B65" s="212"/>
      <c r="C65" s="213"/>
      <c r="D65" s="43"/>
      <c r="E65" s="43"/>
      <c r="F65" s="43"/>
      <c r="G65" s="43"/>
      <c r="H65" s="43"/>
      <c r="I65" s="43"/>
      <c r="J65" s="43"/>
      <c r="K65" s="43"/>
      <c r="L65" s="43"/>
      <c r="M65" s="43"/>
      <c r="N65" s="43"/>
      <c r="O65" s="43"/>
      <c r="P65" s="43"/>
      <c r="Q65" s="43"/>
      <c r="R65" s="43"/>
      <c r="S65" s="43"/>
      <c r="T65" s="47">
        <f t="shared" si="4"/>
        <v>0</v>
      </c>
      <c r="U65" s="29"/>
    </row>
    <row r="66" spans="1:21">
      <c r="A66" s="41" t="s">
        <v>75</v>
      </c>
      <c r="B66" s="212"/>
      <c r="C66" s="213"/>
      <c r="D66" s="43"/>
      <c r="E66" s="43"/>
      <c r="F66" s="43"/>
      <c r="G66" s="43"/>
      <c r="H66" s="43"/>
      <c r="I66" s="43"/>
      <c r="J66" s="43"/>
      <c r="K66" s="43"/>
      <c r="L66" s="43"/>
      <c r="M66" s="43"/>
      <c r="N66" s="43"/>
      <c r="O66" s="43"/>
      <c r="P66" s="43"/>
      <c r="Q66" s="43"/>
      <c r="R66" s="43"/>
      <c r="S66" s="43"/>
      <c r="T66" s="47">
        <f t="shared" si="4"/>
        <v>0</v>
      </c>
      <c r="U66" s="29"/>
    </row>
    <row r="67" spans="1:21" ht="63">
      <c r="A67" s="41" t="s">
        <v>141</v>
      </c>
      <c r="B67" s="212"/>
      <c r="C67" s="213"/>
      <c r="D67" s="43"/>
      <c r="E67" s="43"/>
      <c r="F67" s="43"/>
      <c r="G67" s="43"/>
      <c r="H67" s="43"/>
      <c r="I67" s="43"/>
      <c r="J67" s="43"/>
      <c r="K67" s="43"/>
      <c r="L67" s="43"/>
      <c r="M67" s="43"/>
      <c r="N67" s="43"/>
      <c r="O67" s="43"/>
      <c r="P67" s="43"/>
      <c r="Q67" s="43"/>
      <c r="R67" s="43"/>
      <c r="S67" s="43"/>
      <c r="T67" s="47">
        <f t="shared" si="4"/>
        <v>0</v>
      </c>
      <c r="U67" s="29"/>
    </row>
    <row r="68" spans="1:21" ht="63">
      <c r="A68" s="41" t="s">
        <v>93</v>
      </c>
      <c r="B68" s="212"/>
      <c r="C68" s="213"/>
      <c r="D68" s="43"/>
      <c r="E68" s="43"/>
      <c r="F68" s="43">
        <f>6476.8+1548</f>
        <v>8024.8</v>
      </c>
      <c r="G68" s="43"/>
      <c r="H68" s="43">
        <f>7100</f>
        <v>7100</v>
      </c>
      <c r="I68" s="43">
        <v>500</v>
      </c>
      <c r="J68" s="43"/>
      <c r="K68" s="43"/>
      <c r="L68" s="43"/>
      <c r="M68" s="43"/>
      <c r="N68" s="43"/>
      <c r="O68" s="43"/>
      <c r="P68" s="43"/>
      <c r="Q68" s="43"/>
      <c r="R68" s="43"/>
      <c r="S68" s="43"/>
      <c r="T68" s="47">
        <f t="shared" si="4"/>
        <v>15624.8</v>
      </c>
      <c r="U68" s="29"/>
    </row>
    <row r="69" spans="1:21" ht="63">
      <c r="A69" s="41" t="s">
        <v>94</v>
      </c>
      <c r="B69" s="212"/>
      <c r="C69" s="213"/>
      <c r="D69" s="43"/>
      <c r="E69" s="43"/>
      <c r="F69" s="43"/>
      <c r="G69" s="43"/>
      <c r="H69" s="43">
        <v>7000</v>
      </c>
      <c r="I69" s="43">
        <v>5159.8999999999996</v>
      </c>
      <c r="J69" s="43"/>
      <c r="K69" s="43"/>
      <c r="L69" s="43"/>
      <c r="M69" s="43"/>
      <c r="N69" s="43"/>
      <c r="O69" s="43"/>
      <c r="P69" s="43"/>
      <c r="Q69" s="43"/>
      <c r="R69" s="43"/>
      <c r="S69" s="43"/>
      <c r="T69" s="47">
        <f t="shared" si="4"/>
        <v>12159.9</v>
      </c>
      <c r="U69" s="29"/>
    </row>
    <row r="70" spans="1:21" ht="63">
      <c r="A70" s="41" t="s">
        <v>95</v>
      </c>
      <c r="B70" s="210"/>
      <c r="C70" s="213"/>
      <c r="D70" s="43"/>
      <c r="E70" s="43">
        <v>223.9</v>
      </c>
      <c r="F70" s="43">
        <v>700</v>
      </c>
      <c r="G70" s="43"/>
      <c r="H70" s="43">
        <v>456.9</v>
      </c>
      <c r="I70" s="43"/>
      <c r="J70" s="43"/>
      <c r="K70" s="43"/>
      <c r="L70" s="43"/>
      <c r="M70" s="43"/>
      <c r="N70" s="43"/>
      <c r="O70" s="43"/>
      <c r="P70" s="43"/>
      <c r="Q70" s="43"/>
      <c r="R70" s="43"/>
      <c r="S70" s="43"/>
      <c r="T70" s="47">
        <f t="shared" si="4"/>
        <v>1380.8</v>
      </c>
      <c r="U70" s="29"/>
    </row>
    <row r="71" spans="1:21" ht="31.5">
      <c r="A71" s="41" t="s">
        <v>68</v>
      </c>
      <c r="B71" s="212" t="s">
        <v>19</v>
      </c>
      <c r="C71" s="211" t="s">
        <v>18</v>
      </c>
      <c r="D71" s="43"/>
      <c r="E71" s="43"/>
      <c r="F71" s="43"/>
      <c r="G71" s="43"/>
      <c r="H71" s="43"/>
      <c r="I71" s="43"/>
      <c r="J71" s="43"/>
      <c r="K71" s="43"/>
      <c r="L71" s="43"/>
      <c r="M71" s="43"/>
      <c r="N71" s="43"/>
      <c r="O71" s="43"/>
      <c r="P71" s="43"/>
      <c r="Q71" s="43"/>
      <c r="R71" s="43"/>
      <c r="S71" s="43"/>
      <c r="T71" s="47">
        <f t="shared" si="4"/>
        <v>0</v>
      </c>
      <c r="U71" s="29"/>
    </row>
    <row r="72" spans="1:21" ht="31.5">
      <c r="A72" s="41" t="s">
        <v>57</v>
      </c>
      <c r="B72" s="212"/>
      <c r="C72" s="211"/>
      <c r="D72" s="43"/>
      <c r="E72" s="43"/>
      <c r="F72" s="43"/>
      <c r="G72" s="43"/>
      <c r="H72" s="43"/>
      <c r="I72" s="43"/>
      <c r="J72" s="43"/>
      <c r="K72" s="43"/>
      <c r="L72" s="43"/>
      <c r="M72" s="43"/>
      <c r="N72" s="43"/>
      <c r="O72" s="43"/>
      <c r="P72" s="43"/>
      <c r="Q72" s="43"/>
      <c r="R72" s="43"/>
      <c r="S72" s="43"/>
      <c r="T72" s="47">
        <f t="shared" si="4"/>
        <v>0</v>
      </c>
      <c r="U72" s="29"/>
    </row>
    <row r="73" spans="1:21" ht="31.5">
      <c r="A73" s="41" t="s">
        <v>36</v>
      </c>
      <c r="B73" s="214" t="s">
        <v>11</v>
      </c>
      <c r="C73" s="213" t="s">
        <v>9</v>
      </c>
      <c r="D73" s="43"/>
      <c r="E73" s="43"/>
      <c r="F73" s="43"/>
      <c r="G73" s="43"/>
      <c r="H73" s="43"/>
      <c r="I73" s="43"/>
      <c r="J73" s="43"/>
      <c r="K73" s="43"/>
      <c r="L73" s="43"/>
      <c r="M73" s="43"/>
      <c r="N73" s="43"/>
      <c r="O73" s="43"/>
      <c r="P73" s="43"/>
      <c r="Q73" s="43"/>
      <c r="R73" s="43"/>
      <c r="S73" s="43"/>
      <c r="T73" s="47">
        <f t="shared" si="4"/>
        <v>0</v>
      </c>
      <c r="U73" s="29"/>
    </row>
    <row r="74" spans="1:21" ht="31.5">
      <c r="A74" s="41" t="s">
        <v>198</v>
      </c>
      <c r="B74" s="214"/>
      <c r="C74" s="213"/>
      <c r="D74" s="43"/>
      <c r="E74" s="43"/>
      <c r="F74" s="43">
        <v>764.8</v>
      </c>
      <c r="G74" s="43"/>
      <c r="H74" s="43"/>
      <c r="I74" s="43"/>
      <c r="J74" s="43"/>
      <c r="K74" s="43"/>
      <c r="L74" s="43"/>
      <c r="M74" s="43"/>
      <c r="N74" s="43"/>
      <c r="O74" s="43"/>
      <c r="P74" s="43"/>
      <c r="Q74" s="43"/>
      <c r="R74" s="43"/>
      <c r="S74" s="43"/>
      <c r="T74" s="47">
        <f t="shared" si="4"/>
        <v>764.8</v>
      </c>
      <c r="U74" s="29"/>
    </row>
    <row r="75" spans="1:21" ht="47.25">
      <c r="A75" s="41" t="s">
        <v>119</v>
      </c>
      <c r="B75" s="214"/>
      <c r="C75" s="213"/>
      <c r="D75" s="43"/>
      <c r="E75" s="43"/>
      <c r="F75" s="43"/>
      <c r="G75" s="43"/>
      <c r="H75" s="43"/>
      <c r="I75" s="43"/>
      <c r="J75" s="43"/>
      <c r="K75" s="43"/>
      <c r="L75" s="43"/>
      <c r="M75" s="43"/>
      <c r="N75" s="43"/>
      <c r="O75" s="43"/>
      <c r="P75" s="43"/>
      <c r="Q75" s="43"/>
      <c r="R75" s="43"/>
      <c r="S75" s="43"/>
      <c r="T75" s="47">
        <f t="shared" si="4"/>
        <v>0</v>
      </c>
      <c r="U75" s="29"/>
    </row>
    <row r="76" spans="1:21" ht="31.5">
      <c r="A76" s="41" t="s">
        <v>43</v>
      </c>
      <c r="B76" s="214"/>
      <c r="C76" s="213"/>
      <c r="D76" s="43"/>
      <c r="E76" s="43"/>
      <c r="F76" s="43"/>
      <c r="G76" s="43"/>
      <c r="H76" s="43"/>
      <c r="I76" s="43"/>
      <c r="J76" s="43"/>
      <c r="K76" s="43"/>
      <c r="L76" s="43"/>
      <c r="M76" s="43"/>
      <c r="N76" s="43"/>
      <c r="O76" s="43"/>
      <c r="P76" s="43"/>
      <c r="Q76" s="43"/>
      <c r="R76" s="43"/>
      <c r="S76" s="43"/>
      <c r="T76" s="47">
        <f t="shared" si="4"/>
        <v>0</v>
      </c>
      <c r="U76" s="29"/>
    </row>
    <row r="77" spans="1:21" ht="47.25">
      <c r="A77" s="44" t="s">
        <v>86</v>
      </c>
      <c r="B77" s="214"/>
      <c r="C77" s="213"/>
      <c r="D77" s="43">
        <v>400</v>
      </c>
      <c r="E77" s="43"/>
      <c r="F77" s="43"/>
      <c r="G77" s="43"/>
      <c r="H77" s="43"/>
      <c r="I77" s="43"/>
      <c r="J77" s="43"/>
      <c r="K77" s="43"/>
      <c r="L77" s="43"/>
      <c r="M77" s="43"/>
      <c r="N77" s="43"/>
      <c r="O77" s="43"/>
      <c r="P77" s="43"/>
      <c r="Q77" s="43"/>
      <c r="R77" s="43"/>
      <c r="S77" s="43"/>
      <c r="T77" s="47">
        <f t="shared" si="4"/>
        <v>400</v>
      </c>
      <c r="U77" s="29"/>
    </row>
    <row r="78" spans="1:21" ht="31.5">
      <c r="A78" s="41" t="s">
        <v>40</v>
      </c>
      <c r="B78" s="214"/>
      <c r="C78" s="213"/>
      <c r="D78" s="43"/>
      <c r="E78" s="43"/>
      <c r="F78" s="43"/>
      <c r="G78" s="47"/>
      <c r="H78" s="43"/>
      <c r="I78" s="43"/>
      <c r="J78" s="43"/>
      <c r="K78" s="43"/>
      <c r="L78" s="43"/>
      <c r="M78" s="43"/>
      <c r="N78" s="43"/>
      <c r="O78" s="43"/>
      <c r="P78" s="43"/>
      <c r="Q78" s="43"/>
      <c r="R78" s="43"/>
      <c r="S78" s="43"/>
      <c r="T78" s="47">
        <f t="shared" si="4"/>
        <v>0</v>
      </c>
      <c r="U78" s="29"/>
    </row>
    <row r="79" spans="1:21" ht="47.25">
      <c r="A79" s="41" t="s">
        <v>92</v>
      </c>
      <c r="B79" s="214"/>
      <c r="C79" s="213"/>
      <c r="D79" s="43"/>
      <c r="E79" s="43"/>
      <c r="F79" s="43"/>
      <c r="G79" s="47"/>
      <c r="H79" s="43"/>
      <c r="I79" s="43"/>
      <c r="J79" s="43"/>
      <c r="K79" s="43"/>
      <c r="L79" s="43"/>
      <c r="M79" s="43"/>
      <c r="N79" s="43"/>
      <c r="O79" s="43"/>
      <c r="P79" s="43"/>
      <c r="Q79" s="43"/>
      <c r="R79" s="43"/>
      <c r="S79" s="43"/>
      <c r="T79" s="47">
        <f t="shared" si="4"/>
        <v>0</v>
      </c>
      <c r="U79" s="29"/>
    </row>
    <row r="80" spans="1:21" ht="47.25">
      <c r="A80" s="44" t="s">
        <v>104</v>
      </c>
      <c r="B80" s="214"/>
      <c r="C80" s="213"/>
      <c r="D80" s="43">
        <v>3635.1</v>
      </c>
      <c r="E80" s="43"/>
      <c r="F80" s="43"/>
      <c r="G80" s="47"/>
      <c r="H80" s="43"/>
      <c r="I80" s="43"/>
      <c r="J80" s="43"/>
      <c r="K80" s="43"/>
      <c r="L80" s="43"/>
      <c r="M80" s="43"/>
      <c r="N80" s="43"/>
      <c r="O80" s="43"/>
      <c r="P80" s="43"/>
      <c r="Q80" s="43"/>
      <c r="R80" s="43"/>
      <c r="S80" s="43"/>
      <c r="T80" s="47">
        <f t="shared" si="4"/>
        <v>3635.1</v>
      </c>
      <c r="U80" s="29"/>
    </row>
    <row r="81" spans="1:21" ht="31.5">
      <c r="A81" s="44" t="s">
        <v>239</v>
      </c>
      <c r="B81" s="214"/>
      <c r="C81" s="213"/>
      <c r="D81" s="43"/>
      <c r="E81" s="43"/>
      <c r="F81" s="43"/>
      <c r="G81" s="47"/>
      <c r="H81" s="43">
        <v>2000</v>
      </c>
      <c r="I81" s="43"/>
      <c r="J81" s="43"/>
      <c r="K81" s="43"/>
      <c r="L81" s="43"/>
      <c r="M81" s="43"/>
      <c r="N81" s="43"/>
      <c r="O81" s="43"/>
      <c r="P81" s="43"/>
      <c r="Q81" s="43"/>
      <c r="R81" s="43"/>
      <c r="S81" s="43"/>
      <c r="T81" s="47">
        <f t="shared" si="4"/>
        <v>2000</v>
      </c>
      <c r="U81" s="29"/>
    </row>
    <row r="82" spans="1:21" ht="47.25">
      <c r="A82" s="41" t="s">
        <v>87</v>
      </c>
      <c r="B82" s="214"/>
      <c r="C82" s="213"/>
      <c r="D82" s="43"/>
      <c r="E82" s="43"/>
      <c r="F82" s="43"/>
      <c r="G82" s="47"/>
      <c r="H82" s="43"/>
      <c r="I82" s="43"/>
      <c r="J82" s="43"/>
      <c r="K82" s="43"/>
      <c r="L82" s="43"/>
      <c r="M82" s="43"/>
      <c r="N82" s="43"/>
      <c r="O82" s="43"/>
      <c r="P82" s="43"/>
      <c r="Q82" s="43"/>
      <c r="R82" s="43"/>
      <c r="S82" s="43"/>
      <c r="T82" s="47">
        <f t="shared" si="4"/>
        <v>0</v>
      </c>
      <c r="U82" s="29"/>
    </row>
    <row r="83" spans="1:21" ht="31.5">
      <c r="A83" s="41" t="s">
        <v>85</v>
      </c>
      <c r="B83" s="214"/>
      <c r="C83" s="213"/>
      <c r="D83" s="43"/>
      <c r="E83" s="43"/>
      <c r="F83" s="43"/>
      <c r="G83" s="43"/>
      <c r="H83" s="43"/>
      <c r="I83" s="43"/>
      <c r="J83" s="43"/>
      <c r="K83" s="43"/>
      <c r="L83" s="43"/>
      <c r="M83" s="43"/>
      <c r="N83" s="43"/>
      <c r="O83" s="43"/>
      <c r="P83" s="43"/>
      <c r="Q83" s="43"/>
      <c r="R83" s="43"/>
      <c r="S83" s="43"/>
      <c r="T83" s="47">
        <f t="shared" si="4"/>
        <v>0</v>
      </c>
      <c r="U83" s="29"/>
    </row>
    <row r="84" spans="1:21" ht="31.5">
      <c r="A84" s="41" t="s">
        <v>155</v>
      </c>
      <c r="B84" s="101" t="s">
        <v>122</v>
      </c>
      <c r="C84" s="102" t="s">
        <v>121</v>
      </c>
      <c r="D84" s="43">
        <v>47706.5</v>
      </c>
      <c r="E84" s="43">
        <v>-1850.1</v>
      </c>
      <c r="F84" s="43"/>
      <c r="G84" s="43"/>
      <c r="H84" s="43"/>
      <c r="I84" s="43"/>
      <c r="J84" s="43"/>
      <c r="K84" s="43"/>
      <c r="L84" s="43"/>
      <c r="M84" s="43"/>
      <c r="N84" s="43"/>
      <c r="O84" s="43"/>
      <c r="P84" s="43"/>
      <c r="Q84" s="43"/>
      <c r="R84" s="43"/>
      <c r="S84" s="43"/>
      <c r="T84" s="47">
        <f t="shared" si="4"/>
        <v>45856.4</v>
      </c>
      <c r="U84" s="29"/>
    </row>
    <row r="85" spans="1:21" ht="63">
      <c r="A85" s="41" t="s">
        <v>240</v>
      </c>
      <c r="B85" s="141"/>
      <c r="C85" s="199" t="s">
        <v>23</v>
      </c>
      <c r="D85" s="43"/>
      <c r="E85" s="43"/>
      <c r="F85" s="43"/>
      <c r="G85" s="43"/>
      <c r="H85" s="43">
        <v>464.3</v>
      </c>
      <c r="I85" s="43"/>
      <c r="J85" s="43"/>
      <c r="K85" s="43"/>
      <c r="L85" s="43"/>
      <c r="M85" s="43"/>
      <c r="N85" s="43"/>
      <c r="O85" s="43"/>
      <c r="P85" s="43"/>
      <c r="Q85" s="43"/>
      <c r="R85" s="43"/>
      <c r="S85" s="43"/>
      <c r="T85" s="47">
        <f t="shared" si="4"/>
        <v>464.3</v>
      </c>
      <c r="U85" s="29"/>
    </row>
    <row r="86" spans="1:21" ht="31.5">
      <c r="A86" s="41" t="s">
        <v>101</v>
      </c>
      <c r="B86" s="209" t="s">
        <v>26</v>
      </c>
      <c r="C86" s="211"/>
      <c r="D86" s="43"/>
      <c r="E86" s="43"/>
      <c r="F86" s="43"/>
      <c r="G86" s="43"/>
      <c r="H86" s="43"/>
      <c r="I86" s="43"/>
      <c r="J86" s="43"/>
      <c r="K86" s="43"/>
      <c r="L86" s="43"/>
      <c r="M86" s="43"/>
      <c r="N86" s="43"/>
      <c r="O86" s="43"/>
      <c r="P86" s="43"/>
      <c r="Q86" s="43"/>
      <c r="R86" s="43"/>
      <c r="S86" s="43"/>
      <c r="T86" s="47">
        <f t="shared" si="4"/>
        <v>0</v>
      </c>
      <c r="U86" s="29"/>
    </row>
    <row r="87" spans="1:21" ht="47.25">
      <c r="A87" s="41" t="s">
        <v>250</v>
      </c>
      <c r="B87" s="212"/>
      <c r="C87" s="211"/>
      <c r="D87" s="43"/>
      <c r="E87" s="43"/>
      <c r="F87" s="43"/>
      <c r="G87" s="43"/>
      <c r="H87" s="43"/>
      <c r="I87" s="43">
        <v>70000</v>
      </c>
      <c r="J87" s="43">
        <v>-70000</v>
      </c>
      <c r="K87" s="43"/>
      <c r="L87" s="43"/>
      <c r="M87" s="43"/>
      <c r="N87" s="43"/>
      <c r="O87" s="43"/>
      <c r="P87" s="43"/>
      <c r="Q87" s="43"/>
      <c r="R87" s="43"/>
      <c r="S87" s="43"/>
      <c r="T87" s="47">
        <f>SUM(D87:S87)</f>
        <v>0</v>
      </c>
      <c r="U87" s="29"/>
    </row>
    <row r="88" spans="1:21" ht="47.25">
      <c r="A88" s="41" t="s">
        <v>251</v>
      </c>
      <c r="B88" s="212"/>
      <c r="C88" s="211"/>
      <c r="D88" s="43"/>
      <c r="E88" s="43"/>
      <c r="F88" s="43"/>
      <c r="G88" s="43"/>
      <c r="H88" s="43"/>
      <c r="I88" s="43"/>
      <c r="J88" s="43">
        <v>70000</v>
      </c>
      <c r="K88" s="43"/>
      <c r="L88" s="43"/>
      <c r="M88" s="43"/>
      <c r="N88" s="43"/>
      <c r="O88" s="43"/>
      <c r="P88" s="43"/>
      <c r="Q88" s="43"/>
      <c r="R88" s="43"/>
      <c r="S88" s="43"/>
      <c r="T88" s="47">
        <f t="shared" si="4"/>
        <v>70000</v>
      </c>
      <c r="U88" s="29"/>
    </row>
    <row r="89" spans="1:21" ht="31.5">
      <c r="A89" s="41" t="s">
        <v>115</v>
      </c>
      <c r="B89" s="212"/>
      <c r="C89" s="211"/>
      <c r="D89" s="43"/>
      <c r="E89" s="43"/>
      <c r="F89" s="43"/>
      <c r="G89" s="43"/>
      <c r="H89" s="43"/>
      <c r="I89" s="43"/>
      <c r="J89" s="43"/>
      <c r="K89" s="43"/>
      <c r="L89" s="43"/>
      <c r="M89" s="43"/>
      <c r="N89" s="43"/>
      <c r="O89" s="43"/>
      <c r="P89" s="43"/>
      <c r="Q89" s="43"/>
      <c r="R89" s="43"/>
      <c r="S89" s="43"/>
      <c r="T89" s="47">
        <f t="shared" si="4"/>
        <v>0</v>
      </c>
      <c r="U89" s="29"/>
    </row>
    <row r="90" spans="1:21" ht="31.5">
      <c r="A90" s="41" t="s">
        <v>132</v>
      </c>
      <c r="B90" s="212"/>
      <c r="C90" s="211"/>
      <c r="D90" s="43"/>
      <c r="E90" s="43"/>
      <c r="F90" s="43"/>
      <c r="G90" s="43"/>
      <c r="H90" s="43"/>
      <c r="I90" s="43"/>
      <c r="J90" s="43"/>
      <c r="K90" s="43"/>
      <c r="L90" s="43"/>
      <c r="M90" s="43"/>
      <c r="N90" s="43"/>
      <c r="O90" s="43"/>
      <c r="P90" s="43"/>
      <c r="Q90" s="43"/>
      <c r="R90" s="43"/>
      <c r="S90" s="43"/>
      <c r="T90" s="47">
        <f t="shared" si="4"/>
        <v>0</v>
      </c>
      <c r="U90" s="29"/>
    </row>
    <row r="91" spans="1:21" ht="31.5">
      <c r="A91" s="44" t="s">
        <v>103</v>
      </c>
      <c r="B91" s="212"/>
      <c r="C91" s="211"/>
      <c r="D91" s="43"/>
      <c r="E91" s="43"/>
      <c r="F91" s="43"/>
      <c r="G91" s="43"/>
      <c r="H91" s="43"/>
      <c r="I91" s="43">
        <v>8451.7999999999993</v>
      </c>
      <c r="J91" s="43"/>
      <c r="K91" s="43"/>
      <c r="L91" s="43"/>
      <c r="M91" s="43"/>
      <c r="N91" s="43"/>
      <c r="O91" s="43"/>
      <c r="P91" s="43"/>
      <c r="Q91" s="43"/>
      <c r="R91" s="43"/>
      <c r="S91" s="43"/>
      <c r="T91" s="47">
        <f t="shared" si="4"/>
        <v>8451.7999999999993</v>
      </c>
      <c r="U91" s="29"/>
    </row>
    <row r="92" spans="1:21" ht="31.5">
      <c r="A92" s="44" t="s">
        <v>146</v>
      </c>
      <c r="B92" s="212"/>
      <c r="C92" s="211"/>
      <c r="D92" s="43"/>
      <c r="E92" s="43"/>
      <c r="F92" s="43"/>
      <c r="G92" s="43"/>
      <c r="H92" s="43"/>
      <c r="I92" s="43"/>
      <c r="J92" s="43"/>
      <c r="K92" s="43"/>
      <c r="L92" s="43"/>
      <c r="M92" s="43"/>
      <c r="N92" s="43"/>
      <c r="O92" s="43"/>
      <c r="P92" s="43"/>
      <c r="Q92" s="43"/>
      <c r="R92" s="43"/>
      <c r="S92" s="43"/>
      <c r="T92" s="47">
        <f t="shared" si="4"/>
        <v>0</v>
      </c>
      <c r="U92" s="29"/>
    </row>
    <row r="93" spans="1:21" ht="78.75">
      <c r="A93" s="64" t="s">
        <v>98</v>
      </c>
      <c r="B93" s="212"/>
      <c r="C93" s="211"/>
      <c r="D93" s="43"/>
      <c r="E93" s="43">
        <v>100</v>
      </c>
      <c r="F93" s="43"/>
      <c r="G93" s="43"/>
      <c r="H93" s="43">
        <v>1932</v>
      </c>
      <c r="I93" s="43">
        <v>100</v>
      </c>
      <c r="J93" s="43"/>
      <c r="K93" s="43"/>
      <c r="L93" s="43"/>
      <c r="M93" s="43"/>
      <c r="N93" s="43"/>
      <c r="O93" s="43"/>
      <c r="P93" s="43"/>
      <c r="Q93" s="43"/>
      <c r="R93" s="43"/>
      <c r="S93" s="43"/>
      <c r="T93" s="47">
        <f t="shared" si="4"/>
        <v>2132</v>
      </c>
      <c r="U93" s="29"/>
    </row>
    <row r="94" spans="1:21">
      <c r="A94" s="41" t="s">
        <v>147</v>
      </c>
      <c r="B94" s="212"/>
      <c r="C94" s="211"/>
      <c r="D94" s="43"/>
      <c r="E94" s="43"/>
      <c r="F94" s="43"/>
      <c r="G94" s="43"/>
      <c r="H94" s="43"/>
      <c r="I94" s="43"/>
      <c r="J94" s="43"/>
      <c r="K94" s="43"/>
      <c r="L94" s="43"/>
      <c r="M94" s="43"/>
      <c r="N94" s="43"/>
      <c r="O94" s="43"/>
      <c r="P94" s="43"/>
      <c r="Q94" s="43"/>
      <c r="R94" s="43"/>
      <c r="S94" s="43"/>
      <c r="T94" s="47">
        <f t="shared" si="4"/>
        <v>0</v>
      </c>
      <c r="U94" s="29"/>
    </row>
    <row r="95" spans="1:21" ht="31.5">
      <c r="A95" s="41" t="s">
        <v>125</v>
      </c>
      <c r="B95" s="210"/>
      <c r="C95" s="200"/>
      <c r="D95" s="43"/>
      <c r="E95" s="43">
        <v>1500</v>
      </c>
      <c r="F95" s="43">
        <v>1000</v>
      </c>
      <c r="G95" s="43"/>
      <c r="H95" s="43"/>
      <c r="I95" s="43"/>
      <c r="J95" s="43"/>
      <c r="K95" s="43"/>
      <c r="L95" s="43"/>
      <c r="M95" s="43"/>
      <c r="N95" s="43"/>
      <c r="O95" s="43"/>
      <c r="P95" s="43"/>
      <c r="Q95" s="43"/>
      <c r="R95" s="43"/>
      <c r="S95" s="43"/>
      <c r="T95" s="47">
        <f t="shared" si="4"/>
        <v>2500</v>
      </c>
      <c r="U95" s="29"/>
    </row>
    <row r="96" spans="1:21">
      <c r="A96" s="44" t="s">
        <v>90</v>
      </c>
      <c r="B96" s="209" t="s">
        <v>55</v>
      </c>
      <c r="C96" s="199" t="s">
        <v>54</v>
      </c>
      <c r="D96" s="43"/>
      <c r="E96" s="43"/>
      <c r="F96" s="43"/>
      <c r="G96" s="43"/>
      <c r="H96" s="43"/>
      <c r="I96" s="43"/>
      <c r="J96" s="43"/>
      <c r="K96" s="43"/>
      <c r="L96" s="43"/>
      <c r="M96" s="43"/>
      <c r="N96" s="43"/>
      <c r="O96" s="43"/>
      <c r="P96" s="43"/>
      <c r="Q96" s="43"/>
      <c r="R96" s="43"/>
      <c r="S96" s="43"/>
      <c r="T96" s="47">
        <f t="shared" ref="T96:T128" si="5">SUM(D96:S96)</f>
        <v>0</v>
      </c>
      <c r="U96" s="29"/>
    </row>
    <row r="97" spans="1:21" ht="47.25">
      <c r="A97" s="44" t="s">
        <v>91</v>
      </c>
      <c r="B97" s="210"/>
      <c r="C97" s="200"/>
      <c r="D97" s="43">
        <v>1500</v>
      </c>
      <c r="E97" s="43">
        <v>3000</v>
      </c>
      <c r="F97" s="43"/>
      <c r="G97" s="43"/>
      <c r="H97" s="43"/>
      <c r="I97" s="43"/>
      <c r="J97" s="43"/>
      <c r="K97" s="43"/>
      <c r="L97" s="43"/>
      <c r="M97" s="43"/>
      <c r="N97" s="43"/>
      <c r="O97" s="43"/>
      <c r="P97" s="43"/>
      <c r="Q97" s="43"/>
      <c r="R97" s="43"/>
      <c r="S97" s="43"/>
      <c r="T97" s="47">
        <f t="shared" si="5"/>
        <v>4500</v>
      </c>
      <c r="U97" s="29"/>
    </row>
    <row r="98" spans="1:21">
      <c r="A98" s="44" t="s">
        <v>150</v>
      </c>
      <c r="B98" s="209" t="s">
        <v>32</v>
      </c>
      <c r="C98" s="199" t="s">
        <v>31</v>
      </c>
      <c r="D98" s="43"/>
      <c r="E98" s="43"/>
      <c r="F98" s="43"/>
      <c r="G98" s="43"/>
      <c r="H98" s="43"/>
      <c r="I98" s="43"/>
      <c r="J98" s="43"/>
      <c r="K98" s="43"/>
      <c r="L98" s="43"/>
      <c r="M98" s="43"/>
      <c r="N98" s="43"/>
      <c r="O98" s="43"/>
      <c r="P98" s="43"/>
      <c r="Q98" s="43"/>
      <c r="R98" s="43"/>
      <c r="S98" s="43"/>
      <c r="T98" s="47">
        <f t="shared" si="5"/>
        <v>0</v>
      </c>
      <c r="U98" s="29"/>
    </row>
    <row r="99" spans="1:21">
      <c r="A99" s="44" t="s">
        <v>245</v>
      </c>
      <c r="B99" s="212"/>
      <c r="C99" s="211"/>
      <c r="D99" s="43"/>
      <c r="E99" s="43"/>
      <c r="F99" s="43"/>
      <c r="G99" s="43"/>
      <c r="H99" s="43"/>
      <c r="I99" s="43">
        <v>116.1</v>
      </c>
      <c r="J99" s="43"/>
      <c r="K99" s="43"/>
      <c r="L99" s="43"/>
      <c r="M99" s="43"/>
      <c r="N99" s="43"/>
      <c r="O99" s="43"/>
      <c r="P99" s="43"/>
      <c r="Q99" s="43"/>
      <c r="R99" s="43"/>
      <c r="S99" s="43"/>
      <c r="T99" s="47">
        <f t="shared" si="5"/>
        <v>116.1</v>
      </c>
      <c r="U99" s="29"/>
    </row>
    <row r="100" spans="1:21">
      <c r="A100" s="44" t="s">
        <v>246</v>
      </c>
      <c r="B100" s="212"/>
      <c r="C100" s="211"/>
      <c r="D100" s="43"/>
      <c r="E100" s="43"/>
      <c r="F100" s="43"/>
      <c r="G100" s="43"/>
      <c r="H100" s="43"/>
      <c r="I100" s="43">
        <v>5</v>
      </c>
      <c r="J100" s="43"/>
      <c r="K100" s="43"/>
      <c r="L100" s="43"/>
      <c r="M100" s="43"/>
      <c r="N100" s="43"/>
      <c r="O100" s="43"/>
      <c r="P100" s="43"/>
      <c r="Q100" s="43"/>
      <c r="R100" s="43"/>
      <c r="S100" s="43"/>
      <c r="T100" s="47">
        <f t="shared" si="5"/>
        <v>5</v>
      </c>
      <c r="U100" s="29"/>
    </row>
    <row r="101" spans="1:21" ht="31.5">
      <c r="A101" s="44" t="s">
        <v>142</v>
      </c>
      <c r="B101" s="212"/>
      <c r="C101" s="211"/>
      <c r="D101" s="43"/>
      <c r="E101" s="43">
        <v>300</v>
      </c>
      <c r="F101" s="43"/>
      <c r="G101" s="43">
        <v>271</v>
      </c>
      <c r="H101" s="43"/>
      <c r="I101" s="43"/>
      <c r="J101" s="43"/>
      <c r="K101" s="43"/>
      <c r="L101" s="43"/>
      <c r="M101" s="43"/>
      <c r="N101" s="43"/>
      <c r="O101" s="43"/>
      <c r="P101" s="43"/>
      <c r="Q101" s="43"/>
      <c r="R101" s="43"/>
      <c r="S101" s="43"/>
      <c r="T101" s="47">
        <f t="shared" si="5"/>
        <v>571</v>
      </c>
      <c r="U101" s="29"/>
    </row>
    <row r="102" spans="1:21">
      <c r="A102" s="44" t="s">
        <v>183</v>
      </c>
      <c r="B102" s="212"/>
      <c r="C102" s="211"/>
      <c r="D102" s="43"/>
      <c r="E102" s="43">
        <v>54.6</v>
      </c>
      <c r="F102" s="43"/>
      <c r="G102" s="43"/>
      <c r="H102" s="43"/>
      <c r="I102" s="43"/>
      <c r="J102" s="43"/>
      <c r="K102" s="43"/>
      <c r="L102" s="43"/>
      <c r="M102" s="43"/>
      <c r="N102" s="43"/>
      <c r="O102" s="43"/>
      <c r="P102" s="43"/>
      <c r="Q102" s="43"/>
      <c r="R102" s="43"/>
      <c r="S102" s="43"/>
      <c r="T102" s="47">
        <f t="shared" si="5"/>
        <v>54.6</v>
      </c>
      <c r="U102" s="29"/>
    </row>
    <row r="103" spans="1:21" ht="31.5">
      <c r="A103" s="44" t="s">
        <v>44</v>
      </c>
      <c r="B103" s="210"/>
      <c r="C103" s="200"/>
      <c r="D103" s="43"/>
      <c r="E103" s="43"/>
      <c r="F103" s="43"/>
      <c r="G103" s="43"/>
      <c r="H103" s="43"/>
      <c r="I103" s="43"/>
      <c r="J103" s="43"/>
      <c r="K103" s="43"/>
      <c r="L103" s="43"/>
      <c r="M103" s="43"/>
      <c r="N103" s="43"/>
      <c r="O103" s="43"/>
      <c r="P103" s="43"/>
      <c r="Q103" s="43"/>
      <c r="R103" s="43"/>
      <c r="S103" s="43"/>
      <c r="T103" s="47">
        <f t="shared" si="5"/>
        <v>0</v>
      </c>
      <c r="U103" s="29"/>
    </row>
    <row r="104" spans="1:21" ht="63">
      <c r="A104" s="44" t="s">
        <v>83</v>
      </c>
      <c r="B104" s="81" t="s">
        <v>82</v>
      </c>
      <c r="C104" s="82" t="s">
        <v>81</v>
      </c>
      <c r="D104" s="43"/>
      <c r="E104" s="43"/>
      <c r="F104" s="43"/>
      <c r="G104" s="43"/>
      <c r="H104" s="43"/>
      <c r="I104" s="43"/>
      <c r="J104" s="43"/>
      <c r="K104" s="43"/>
      <c r="L104" s="43"/>
      <c r="M104" s="43"/>
      <c r="N104" s="43"/>
      <c r="O104" s="43"/>
      <c r="P104" s="43"/>
      <c r="Q104" s="43"/>
      <c r="R104" s="43"/>
      <c r="S104" s="43"/>
      <c r="T104" s="47">
        <f t="shared" si="5"/>
        <v>0</v>
      </c>
      <c r="U104" s="29"/>
    </row>
    <row r="105" spans="1:21" ht="31.5">
      <c r="A105" s="44" t="s">
        <v>184</v>
      </c>
      <c r="B105" s="209" t="s">
        <v>27</v>
      </c>
      <c r="C105" s="199" t="s">
        <v>24</v>
      </c>
      <c r="D105" s="43"/>
      <c r="E105" s="43">
        <v>28.1</v>
      </c>
      <c r="F105" s="43"/>
      <c r="G105" s="43"/>
      <c r="H105" s="43"/>
      <c r="I105" s="43"/>
      <c r="J105" s="43"/>
      <c r="K105" s="43"/>
      <c r="L105" s="43"/>
      <c r="M105" s="43"/>
      <c r="N105" s="43"/>
      <c r="O105" s="43"/>
      <c r="P105" s="43"/>
      <c r="Q105" s="43"/>
      <c r="R105" s="43"/>
      <c r="S105" s="43"/>
      <c r="T105" s="47">
        <f t="shared" si="5"/>
        <v>28.1</v>
      </c>
      <c r="U105" s="29"/>
    </row>
    <row r="106" spans="1:21" ht="31.5">
      <c r="A106" s="44" t="s">
        <v>241</v>
      </c>
      <c r="B106" s="212"/>
      <c r="C106" s="211"/>
      <c r="D106" s="43"/>
      <c r="E106" s="43"/>
      <c r="F106" s="43"/>
      <c r="G106" s="43"/>
      <c r="H106" s="43">
        <v>227</v>
      </c>
      <c r="I106" s="43"/>
      <c r="J106" s="43"/>
      <c r="K106" s="43"/>
      <c r="L106" s="43"/>
      <c r="M106" s="43"/>
      <c r="N106" s="43"/>
      <c r="O106" s="43"/>
      <c r="P106" s="43"/>
      <c r="Q106" s="43"/>
      <c r="R106" s="43"/>
      <c r="S106" s="43"/>
      <c r="T106" s="47">
        <f t="shared" si="5"/>
        <v>227</v>
      </c>
      <c r="U106" s="29"/>
    </row>
    <row r="107" spans="1:21" ht="31.5">
      <c r="A107" s="44" t="s">
        <v>244</v>
      </c>
      <c r="B107" s="212"/>
      <c r="C107" s="211"/>
      <c r="D107" s="43"/>
      <c r="E107" s="43"/>
      <c r="F107" s="43"/>
      <c r="G107" s="43">
        <v>176.1</v>
      </c>
      <c r="H107" s="43">
        <v>740</v>
      </c>
      <c r="I107" s="43">
        <f>223.3+5.8+141.3</f>
        <v>370.40000000000003</v>
      </c>
      <c r="J107" s="43"/>
      <c r="K107" s="43"/>
      <c r="L107" s="43"/>
      <c r="M107" s="43"/>
      <c r="N107" s="43"/>
      <c r="O107" s="43"/>
      <c r="P107" s="43"/>
      <c r="Q107" s="43"/>
      <c r="R107" s="43"/>
      <c r="S107" s="43"/>
      <c r="T107" s="47">
        <f t="shared" si="5"/>
        <v>1286.5</v>
      </c>
      <c r="U107" s="29"/>
    </row>
    <row r="108" spans="1:21" ht="31.5">
      <c r="A108" s="44" t="s">
        <v>185</v>
      </c>
      <c r="B108" s="212"/>
      <c r="C108" s="211"/>
      <c r="D108" s="43"/>
      <c r="E108" s="43">
        <v>1000</v>
      </c>
      <c r="F108" s="43">
        <v>451.2</v>
      </c>
      <c r="G108" s="43"/>
      <c r="H108" s="43"/>
      <c r="I108" s="43"/>
      <c r="J108" s="43"/>
      <c r="K108" s="43"/>
      <c r="L108" s="43"/>
      <c r="M108" s="43"/>
      <c r="N108" s="43"/>
      <c r="O108" s="43"/>
      <c r="P108" s="43"/>
      <c r="Q108" s="43"/>
      <c r="R108" s="43"/>
      <c r="S108" s="43"/>
      <c r="T108" s="47">
        <f t="shared" si="5"/>
        <v>1451.2</v>
      </c>
      <c r="U108" s="29"/>
    </row>
    <row r="109" spans="1:21" ht="31.5">
      <c r="A109" s="44" t="s">
        <v>186</v>
      </c>
      <c r="B109" s="212"/>
      <c r="C109" s="211"/>
      <c r="D109" s="43"/>
      <c r="E109" s="43">
        <v>274</v>
      </c>
      <c r="F109" s="43"/>
      <c r="G109" s="43"/>
      <c r="H109" s="43"/>
      <c r="I109" s="43"/>
      <c r="J109" s="43"/>
      <c r="K109" s="43"/>
      <c r="L109" s="43"/>
      <c r="M109" s="43"/>
      <c r="N109" s="43"/>
      <c r="O109" s="43"/>
      <c r="P109" s="43"/>
      <c r="Q109" s="43"/>
      <c r="R109" s="43"/>
      <c r="S109" s="43"/>
      <c r="T109" s="47">
        <f t="shared" si="5"/>
        <v>274</v>
      </c>
      <c r="U109" s="29"/>
    </row>
    <row r="110" spans="1:21" ht="47.25">
      <c r="A110" s="44" t="s">
        <v>151</v>
      </c>
      <c r="B110" s="212"/>
      <c r="C110" s="211"/>
      <c r="D110" s="43"/>
      <c r="E110" s="43"/>
      <c r="F110" s="43"/>
      <c r="G110" s="43"/>
      <c r="H110" s="43"/>
      <c r="I110" s="43"/>
      <c r="J110" s="43"/>
      <c r="K110" s="43"/>
      <c r="L110" s="43"/>
      <c r="M110" s="43"/>
      <c r="N110" s="43"/>
      <c r="O110" s="43"/>
      <c r="P110" s="43"/>
      <c r="Q110" s="43"/>
      <c r="R110" s="43"/>
      <c r="S110" s="43"/>
      <c r="T110" s="47">
        <f t="shared" si="5"/>
        <v>0</v>
      </c>
      <c r="U110" s="29"/>
    </row>
    <row r="111" spans="1:21">
      <c r="A111" s="44" t="s">
        <v>136</v>
      </c>
      <c r="B111" s="212"/>
      <c r="C111" s="211"/>
      <c r="D111" s="43"/>
      <c r="E111" s="43"/>
      <c r="F111" s="43"/>
      <c r="G111" s="43"/>
      <c r="H111" s="43">
        <v>0</v>
      </c>
      <c r="I111" s="43"/>
      <c r="J111" s="43"/>
      <c r="K111" s="43"/>
      <c r="L111" s="43"/>
      <c r="M111" s="43"/>
      <c r="N111" s="43"/>
      <c r="O111" s="43"/>
      <c r="P111" s="43"/>
      <c r="Q111" s="43"/>
      <c r="R111" s="43"/>
      <c r="S111" s="43"/>
      <c r="T111" s="47">
        <f t="shared" si="5"/>
        <v>0</v>
      </c>
      <c r="U111" s="29"/>
    </row>
    <row r="112" spans="1:21">
      <c r="A112" s="44" t="s">
        <v>199</v>
      </c>
      <c r="B112" s="212"/>
      <c r="C112" s="211"/>
      <c r="D112" s="43"/>
      <c r="E112" s="43"/>
      <c r="F112" s="43">
        <f>496.2+450</f>
        <v>946.2</v>
      </c>
      <c r="G112" s="43"/>
      <c r="H112" s="43"/>
      <c r="I112" s="43"/>
      <c r="J112" s="43"/>
      <c r="K112" s="43"/>
      <c r="L112" s="43"/>
      <c r="M112" s="43"/>
      <c r="N112" s="43"/>
      <c r="O112" s="43"/>
      <c r="P112" s="43"/>
      <c r="Q112" s="43"/>
      <c r="R112" s="43"/>
      <c r="S112" s="43"/>
      <c r="T112" s="47">
        <f t="shared" si="5"/>
        <v>946.2</v>
      </c>
      <c r="U112" s="29"/>
    </row>
    <row r="113" spans="1:21">
      <c r="A113" s="44" t="s">
        <v>143</v>
      </c>
      <c r="B113" s="212"/>
      <c r="C113" s="211"/>
      <c r="D113" s="43"/>
      <c r="E113" s="43"/>
      <c r="F113" s="43"/>
      <c r="G113" s="43"/>
      <c r="H113" s="43"/>
      <c r="I113" s="43"/>
      <c r="J113" s="43"/>
      <c r="K113" s="43"/>
      <c r="L113" s="43"/>
      <c r="M113" s="43"/>
      <c r="N113" s="43"/>
      <c r="O113" s="43"/>
      <c r="P113" s="43"/>
      <c r="Q113" s="43"/>
      <c r="R113" s="43"/>
      <c r="S113" s="43"/>
      <c r="T113" s="47">
        <f t="shared" si="5"/>
        <v>0</v>
      </c>
      <c r="U113" s="29"/>
    </row>
    <row r="114" spans="1:21">
      <c r="A114" s="44" t="s">
        <v>106</v>
      </c>
      <c r="B114" s="212"/>
      <c r="C114" s="211"/>
      <c r="D114" s="43"/>
      <c r="E114" s="43"/>
      <c r="F114" s="43"/>
      <c r="G114" s="43"/>
      <c r="H114" s="43"/>
      <c r="I114" s="43"/>
      <c r="J114" s="43"/>
      <c r="K114" s="43"/>
      <c r="L114" s="43"/>
      <c r="M114" s="43"/>
      <c r="N114" s="43"/>
      <c r="O114" s="43"/>
      <c r="P114" s="43"/>
      <c r="Q114" s="43"/>
      <c r="R114" s="43"/>
      <c r="S114" s="43"/>
      <c r="T114" s="47">
        <f t="shared" si="5"/>
        <v>0</v>
      </c>
      <c r="U114" s="29"/>
    </row>
    <row r="115" spans="1:21">
      <c r="A115" s="44" t="s">
        <v>105</v>
      </c>
      <c r="B115" s="210"/>
      <c r="C115" s="200"/>
      <c r="D115" s="43">
        <v>155.69999999999999</v>
      </c>
      <c r="E115" s="43"/>
      <c r="F115" s="43">
        <v>64</v>
      </c>
      <c r="G115" s="43"/>
      <c r="H115" s="43"/>
      <c r="I115" s="43"/>
      <c r="J115" s="43"/>
      <c r="K115" s="43"/>
      <c r="L115" s="43"/>
      <c r="M115" s="43"/>
      <c r="N115" s="43"/>
      <c r="O115" s="43"/>
      <c r="P115" s="43"/>
      <c r="Q115" s="43"/>
      <c r="R115" s="43"/>
      <c r="S115" s="43"/>
      <c r="T115" s="47">
        <f t="shared" si="5"/>
        <v>219.7</v>
      </c>
      <c r="U115" s="29"/>
    </row>
    <row r="116" spans="1:21" ht="31.5">
      <c r="A116" s="44" t="s">
        <v>69</v>
      </c>
      <c r="B116" s="67" t="s">
        <v>71</v>
      </c>
      <c r="C116" s="68" t="s">
        <v>70</v>
      </c>
      <c r="D116" s="43"/>
      <c r="E116" s="43"/>
      <c r="F116" s="43"/>
      <c r="G116" s="43"/>
      <c r="H116" s="43"/>
      <c r="I116" s="43"/>
      <c r="J116" s="43"/>
      <c r="K116" s="43"/>
      <c r="L116" s="43"/>
      <c r="M116" s="43"/>
      <c r="N116" s="43"/>
      <c r="O116" s="43"/>
      <c r="P116" s="43"/>
      <c r="Q116" s="43"/>
      <c r="R116" s="43"/>
      <c r="S116" s="43"/>
      <c r="T116" s="47">
        <f t="shared" si="5"/>
        <v>0</v>
      </c>
      <c r="U116" s="29"/>
    </row>
    <row r="117" spans="1:21" ht="31.5">
      <c r="A117" s="44" t="s">
        <v>148</v>
      </c>
      <c r="B117" s="209" t="s">
        <v>13</v>
      </c>
      <c r="C117" s="199" t="s">
        <v>12</v>
      </c>
      <c r="D117" s="43">
        <v>951.7</v>
      </c>
      <c r="E117" s="43"/>
      <c r="F117" s="43"/>
      <c r="G117" s="43"/>
      <c r="H117" s="43"/>
      <c r="I117" s="43"/>
      <c r="J117" s="43"/>
      <c r="K117" s="43"/>
      <c r="L117" s="43"/>
      <c r="M117" s="43"/>
      <c r="N117" s="43"/>
      <c r="O117" s="43"/>
      <c r="P117" s="43"/>
      <c r="Q117" s="43"/>
      <c r="R117" s="43"/>
      <c r="S117" s="43"/>
      <c r="T117" s="47">
        <f t="shared" si="5"/>
        <v>951.7</v>
      </c>
      <c r="U117" s="29"/>
    </row>
    <row r="118" spans="1:21">
      <c r="A118" s="44" t="s">
        <v>150</v>
      </c>
      <c r="B118" s="212"/>
      <c r="C118" s="211"/>
      <c r="D118" s="43"/>
      <c r="E118" s="43"/>
      <c r="F118" s="43"/>
      <c r="G118" s="43"/>
      <c r="H118" s="43"/>
      <c r="I118" s="43"/>
      <c r="J118" s="43"/>
      <c r="K118" s="43"/>
      <c r="L118" s="43"/>
      <c r="M118" s="43"/>
      <c r="N118" s="43"/>
      <c r="O118" s="43"/>
      <c r="P118" s="43"/>
      <c r="Q118" s="43"/>
      <c r="R118" s="43"/>
      <c r="S118" s="43"/>
      <c r="T118" s="47">
        <f t="shared" si="5"/>
        <v>0</v>
      </c>
      <c r="U118" s="29"/>
    </row>
    <row r="119" spans="1:21" ht="31.5">
      <c r="A119" s="44" t="s">
        <v>137</v>
      </c>
      <c r="B119" s="212"/>
      <c r="C119" s="211"/>
      <c r="D119" s="43"/>
      <c r="E119" s="43"/>
      <c r="F119" s="43"/>
      <c r="G119" s="43"/>
      <c r="H119" s="43"/>
      <c r="I119" s="43"/>
      <c r="J119" s="43"/>
      <c r="K119" s="43"/>
      <c r="L119" s="43"/>
      <c r="M119" s="43"/>
      <c r="N119" s="43"/>
      <c r="O119" s="43"/>
      <c r="P119" s="43"/>
      <c r="Q119" s="43"/>
      <c r="R119" s="43"/>
      <c r="S119" s="43"/>
      <c r="T119" s="47">
        <f t="shared" si="5"/>
        <v>0</v>
      </c>
      <c r="U119" s="29"/>
    </row>
    <row r="120" spans="1:21">
      <c r="A120" s="44" t="s">
        <v>72</v>
      </c>
      <c r="B120" s="212"/>
      <c r="C120" s="211"/>
      <c r="D120" s="43"/>
      <c r="E120" s="43"/>
      <c r="F120" s="43"/>
      <c r="G120" s="43">
        <v>102</v>
      </c>
      <c r="H120" s="43"/>
      <c r="I120" s="43">
        <v>10</v>
      </c>
      <c r="J120" s="43"/>
      <c r="K120" s="43"/>
      <c r="L120" s="43"/>
      <c r="M120" s="43"/>
      <c r="N120" s="43"/>
      <c r="O120" s="43"/>
      <c r="P120" s="43"/>
      <c r="Q120" s="43"/>
      <c r="R120" s="43"/>
      <c r="S120" s="43"/>
      <c r="T120" s="47">
        <f t="shared" si="5"/>
        <v>112</v>
      </c>
      <c r="U120" s="29"/>
    </row>
    <row r="121" spans="1:21">
      <c r="A121" s="44" t="s">
        <v>247</v>
      </c>
      <c r="B121" s="212"/>
      <c r="C121" s="211"/>
      <c r="D121" s="43"/>
      <c r="E121" s="43"/>
      <c r="F121" s="43"/>
      <c r="G121" s="43"/>
      <c r="H121" s="43"/>
      <c r="I121" s="43">
        <v>140.1</v>
      </c>
      <c r="J121" s="43"/>
      <c r="K121" s="43"/>
      <c r="L121" s="43"/>
      <c r="M121" s="43"/>
      <c r="N121" s="43"/>
      <c r="O121" s="43"/>
      <c r="P121" s="43"/>
      <c r="Q121" s="43"/>
      <c r="R121" s="43"/>
      <c r="S121" s="43"/>
      <c r="T121" s="47">
        <f t="shared" si="5"/>
        <v>140.1</v>
      </c>
      <c r="U121" s="29"/>
    </row>
    <row r="122" spans="1:21" ht="31.5">
      <c r="A122" s="44" t="s">
        <v>96</v>
      </c>
      <c r="B122" s="212"/>
      <c r="C122" s="211"/>
      <c r="D122" s="43"/>
      <c r="E122" s="43">
        <v>130.69999999999999</v>
      </c>
      <c r="F122" s="43"/>
      <c r="G122" s="43"/>
      <c r="H122" s="43"/>
      <c r="I122" s="43"/>
      <c r="J122" s="43"/>
      <c r="K122" s="43"/>
      <c r="L122" s="43"/>
      <c r="M122" s="43"/>
      <c r="N122" s="43"/>
      <c r="O122" s="43"/>
      <c r="P122" s="43"/>
      <c r="Q122" s="43"/>
      <c r="R122" s="43"/>
      <c r="S122" s="43"/>
      <c r="T122" s="47">
        <f t="shared" si="5"/>
        <v>130.69999999999999</v>
      </c>
      <c r="U122" s="29"/>
    </row>
    <row r="123" spans="1:21" ht="31.5">
      <c r="A123" s="44" t="s">
        <v>126</v>
      </c>
      <c r="B123" s="212"/>
      <c r="C123" s="211"/>
      <c r="D123" s="43"/>
      <c r="E123" s="43"/>
      <c r="F123" s="43"/>
      <c r="G123" s="43"/>
      <c r="H123" s="43"/>
      <c r="I123" s="43"/>
      <c r="J123" s="43"/>
      <c r="K123" s="43"/>
      <c r="L123" s="43"/>
      <c r="M123" s="43"/>
      <c r="N123" s="43"/>
      <c r="O123" s="43"/>
      <c r="P123" s="43"/>
      <c r="Q123" s="43"/>
      <c r="R123" s="43"/>
      <c r="S123" s="43"/>
      <c r="T123" s="47">
        <f t="shared" si="5"/>
        <v>0</v>
      </c>
      <c r="U123" s="29"/>
    </row>
    <row r="124" spans="1:21">
      <c r="A124" s="44" t="s">
        <v>97</v>
      </c>
      <c r="B124" s="212"/>
      <c r="C124" s="211"/>
      <c r="D124" s="43"/>
      <c r="E124" s="43"/>
      <c r="F124" s="43"/>
      <c r="G124" s="43"/>
      <c r="H124" s="43"/>
      <c r="I124" s="43"/>
      <c r="J124" s="43"/>
      <c r="K124" s="43"/>
      <c r="L124" s="43"/>
      <c r="M124" s="43"/>
      <c r="N124" s="43"/>
      <c r="O124" s="43"/>
      <c r="P124" s="43"/>
      <c r="Q124" s="43"/>
      <c r="R124" s="43"/>
      <c r="S124" s="43"/>
      <c r="T124" s="47">
        <f t="shared" si="5"/>
        <v>0</v>
      </c>
      <c r="U124" s="29"/>
    </row>
    <row r="125" spans="1:21" ht="31.5">
      <c r="A125" s="41" t="s">
        <v>118</v>
      </c>
      <c r="B125" s="212"/>
      <c r="C125" s="211"/>
      <c r="D125" s="43"/>
      <c r="E125" s="43"/>
      <c r="F125" s="43"/>
      <c r="G125" s="43"/>
      <c r="H125" s="43"/>
      <c r="I125" s="43"/>
      <c r="J125" s="43"/>
      <c r="K125" s="43"/>
      <c r="L125" s="43"/>
      <c r="M125" s="43"/>
      <c r="N125" s="43"/>
      <c r="O125" s="43"/>
      <c r="P125" s="43"/>
      <c r="Q125" s="43"/>
      <c r="R125" s="43"/>
      <c r="S125" s="43"/>
      <c r="T125" s="47">
        <f t="shared" si="5"/>
        <v>0</v>
      </c>
      <c r="U125" s="29"/>
    </row>
    <row r="126" spans="1:21" ht="31.5">
      <c r="A126" s="41" t="s">
        <v>76</v>
      </c>
      <c r="B126" s="210"/>
      <c r="C126" s="200"/>
      <c r="D126" s="43"/>
      <c r="E126" s="43"/>
      <c r="F126" s="43"/>
      <c r="G126" s="43"/>
      <c r="H126" s="43"/>
      <c r="I126" s="43"/>
      <c r="J126" s="43"/>
      <c r="K126" s="43"/>
      <c r="L126" s="43"/>
      <c r="M126" s="43"/>
      <c r="N126" s="43"/>
      <c r="O126" s="43"/>
      <c r="P126" s="43"/>
      <c r="Q126" s="43"/>
      <c r="R126" s="43"/>
      <c r="S126" s="43"/>
      <c r="T126" s="47">
        <f t="shared" si="5"/>
        <v>0</v>
      </c>
      <c r="U126" s="29"/>
    </row>
    <row r="127" spans="1:21" ht="78.75">
      <c r="A127" s="44" t="s">
        <v>52</v>
      </c>
      <c r="B127" s="58" t="s">
        <v>49</v>
      </c>
      <c r="C127" s="57" t="s">
        <v>48</v>
      </c>
      <c r="D127" s="43">
        <v>-17129.3</v>
      </c>
      <c r="E127" s="43"/>
      <c r="F127" s="43"/>
      <c r="G127" s="43"/>
      <c r="H127" s="43"/>
      <c r="I127" s="43">
        <v>65000</v>
      </c>
      <c r="J127" s="43"/>
      <c r="K127" s="43"/>
      <c r="L127" s="43"/>
      <c r="M127" s="43"/>
      <c r="N127" s="43"/>
      <c r="O127" s="43"/>
      <c r="P127" s="43"/>
      <c r="Q127" s="43"/>
      <c r="R127" s="43"/>
      <c r="S127" s="43"/>
      <c r="T127" s="47">
        <f t="shared" si="5"/>
        <v>47870.7</v>
      </c>
      <c r="U127" s="29"/>
    </row>
    <row r="128" spans="1:21" ht="31.5">
      <c r="A128" s="44" t="s">
        <v>61</v>
      </c>
      <c r="B128" s="66" t="s">
        <v>60</v>
      </c>
      <c r="C128" s="65" t="s">
        <v>59</v>
      </c>
      <c r="D128" s="43"/>
      <c r="E128" s="43"/>
      <c r="F128" s="43"/>
      <c r="G128" s="43"/>
      <c r="H128" s="43"/>
      <c r="I128" s="43"/>
      <c r="J128" s="43"/>
      <c r="K128" s="43"/>
      <c r="L128" s="43"/>
      <c r="M128" s="43"/>
      <c r="N128" s="43"/>
      <c r="O128" s="43"/>
      <c r="P128" s="43"/>
      <c r="Q128" s="43"/>
      <c r="R128" s="43"/>
      <c r="S128" s="43"/>
      <c r="T128" s="47">
        <f t="shared" si="5"/>
        <v>0</v>
      </c>
      <c r="U128" s="29"/>
    </row>
    <row r="129" spans="1:21">
      <c r="A129" s="62"/>
      <c r="B129" s="33"/>
      <c r="C129" s="32"/>
      <c r="D129" s="29"/>
      <c r="E129" s="29"/>
      <c r="F129" s="29"/>
      <c r="G129" s="29"/>
      <c r="H129" s="29"/>
      <c r="I129" s="29"/>
      <c r="J129" s="29"/>
      <c r="K129" s="29"/>
      <c r="L129" s="29"/>
      <c r="M129" s="29"/>
      <c r="N129" s="29"/>
      <c r="O129" s="29"/>
      <c r="P129" s="29"/>
      <c r="Q129" s="29"/>
      <c r="R129" s="29"/>
      <c r="S129" s="29"/>
      <c r="T129" s="29"/>
      <c r="U129" s="29"/>
    </row>
    <row r="130" spans="1:21">
      <c r="A130" s="27"/>
      <c r="B130" s="27"/>
      <c r="C130" s="32"/>
      <c r="D130" s="29"/>
      <c r="E130" s="29"/>
      <c r="F130" s="29"/>
      <c r="G130" s="29"/>
      <c r="H130" s="29"/>
      <c r="I130" s="29"/>
      <c r="J130" s="29"/>
      <c r="K130" s="29"/>
      <c r="L130" s="29"/>
      <c r="M130" s="29"/>
      <c r="N130" s="29"/>
      <c r="O130" s="29"/>
      <c r="P130" s="29"/>
      <c r="Q130" s="29"/>
      <c r="R130" s="29"/>
      <c r="S130" s="29"/>
      <c r="T130" s="29"/>
      <c r="U130" s="29"/>
    </row>
    <row r="131" spans="1:21">
      <c r="A131" s="27"/>
      <c r="B131" s="27"/>
      <c r="C131" s="32"/>
      <c r="D131" s="29"/>
      <c r="E131" s="29"/>
      <c r="F131" s="29"/>
      <c r="G131" s="29"/>
      <c r="H131" s="29"/>
      <c r="I131" s="29"/>
      <c r="J131" s="29"/>
      <c r="K131" s="29"/>
      <c r="L131" s="29"/>
      <c r="M131" s="29"/>
      <c r="N131" s="29"/>
      <c r="O131" s="29"/>
      <c r="P131" s="29"/>
      <c r="Q131" s="29"/>
      <c r="R131" s="29"/>
      <c r="S131" s="29"/>
      <c r="T131" s="29"/>
      <c r="U131" s="29"/>
    </row>
    <row r="132" spans="1:21">
      <c r="A132" s="27"/>
      <c r="B132" s="27"/>
      <c r="C132" s="32"/>
      <c r="D132" s="28"/>
      <c r="E132" s="28"/>
      <c r="F132" s="28"/>
      <c r="G132" s="28"/>
      <c r="H132" s="28"/>
      <c r="I132" s="28"/>
      <c r="J132" s="28"/>
      <c r="K132" s="28"/>
      <c r="L132" s="28"/>
      <c r="M132" s="28"/>
      <c r="N132" s="28"/>
      <c r="O132" s="28"/>
      <c r="P132" s="28"/>
      <c r="Q132" s="28"/>
      <c r="R132" s="28"/>
      <c r="S132" s="28"/>
      <c r="T132" s="28"/>
      <c r="U132" s="28"/>
    </row>
    <row r="133" spans="1:21">
      <c r="A133" s="27"/>
      <c r="B133" s="27"/>
      <c r="C133" s="30"/>
      <c r="D133" s="28"/>
      <c r="E133" s="28"/>
      <c r="F133" s="28"/>
      <c r="G133" s="28"/>
      <c r="H133" s="28"/>
      <c r="I133" s="28"/>
      <c r="J133" s="28"/>
      <c r="K133" s="28"/>
      <c r="L133" s="28"/>
      <c r="M133" s="28"/>
      <c r="N133" s="28"/>
      <c r="O133" s="28"/>
      <c r="P133" s="28"/>
      <c r="Q133" s="28"/>
      <c r="R133" s="28"/>
      <c r="S133" s="28"/>
      <c r="T133" s="28"/>
      <c r="U133" s="28"/>
    </row>
    <row r="134" spans="1:21">
      <c r="C134" s="31"/>
      <c r="D134" s="28"/>
      <c r="E134" s="28"/>
      <c r="F134" s="28"/>
      <c r="G134" s="28"/>
      <c r="H134" s="28"/>
      <c r="I134" s="28"/>
      <c r="J134" s="28"/>
      <c r="K134" s="28"/>
      <c r="L134" s="28"/>
      <c r="M134" s="28"/>
      <c r="N134" s="28"/>
      <c r="O134" s="28"/>
      <c r="P134" s="28"/>
      <c r="Q134" s="28"/>
      <c r="R134" s="28"/>
      <c r="S134" s="28"/>
      <c r="T134" s="28"/>
      <c r="U134" s="28"/>
    </row>
    <row r="135" spans="1:21">
      <c r="C135" s="31"/>
    </row>
  </sheetData>
  <mergeCells count="26">
    <mergeCell ref="B117:B126"/>
    <mergeCell ref="C117:C126"/>
    <mergeCell ref="B37:B50"/>
    <mergeCell ref="C37:C50"/>
    <mergeCell ref="B57:B70"/>
    <mergeCell ref="C57:C70"/>
    <mergeCell ref="B73:B83"/>
    <mergeCell ref="C73:C83"/>
    <mergeCell ref="B71:B72"/>
    <mergeCell ref="C71:C72"/>
    <mergeCell ref="B86:B95"/>
    <mergeCell ref="B98:B103"/>
    <mergeCell ref="C98:C103"/>
    <mergeCell ref="B105:B115"/>
    <mergeCell ref="C105:C115"/>
    <mergeCell ref="B96:B97"/>
    <mergeCell ref="C96:C97"/>
    <mergeCell ref="B31:B34"/>
    <mergeCell ref="A1:I1"/>
    <mergeCell ref="B3:C3"/>
    <mergeCell ref="C31:C34"/>
    <mergeCell ref="C35:C36"/>
    <mergeCell ref="B35:B36"/>
    <mergeCell ref="C53:C56"/>
    <mergeCell ref="B53:B56"/>
    <mergeCell ref="C85:C95"/>
  </mergeCells>
  <pageMargins left="0.31496062992125984" right="0.31496062992125984" top="0.15748031496062992" bottom="0.15748031496062992" header="0.31496062992125984" footer="0.31496062992125984"/>
  <pageSetup paperSize="9" scale="34" fitToHeight="0" orientation="landscape" r:id="rId1"/>
</worksheet>
</file>

<file path=xl/worksheets/sheet10.xml><?xml version="1.0" encoding="utf-8"?>
<worksheet xmlns="http://schemas.openxmlformats.org/spreadsheetml/2006/main" xmlns:r="http://schemas.openxmlformats.org/officeDocument/2006/relationships">
  <sheetPr>
    <pageSetUpPr fitToPage="1"/>
  </sheetPr>
  <dimension ref="A2:F29"/>
  <sheetViews>
    <sheetView zoomScale="140" zoomScaleNormal="140" workbookViewId="0">
      <pane ySplit="4" topLeftCell="A5" activePane="bottomLeft" state="frozen"/>
      <selection pane="bottomLeft" activeCell="G17" sqref="G17"/>
    </sheetView>
  </sheetViews>
  <sheetFormatPr defaultRowHeight="16.5"/>
  <cols>
    <col min="1" max="1" width="7.140625" style="74" customWidth="1"/>
    <col min="2" max="2" width="31" style="74" customWidth="1"/>
    <col min="3" max="3" width="13.140625" style="74" customWidth="1"/>
    <col min="4" max="4" width="10.85546875" style="74" customWidth="1"/>
    <col min="5" max="5" width="13.5703125" style="74" customWidth="1"/>
    <col min="6" max="6" width="53.5703125" style="74" customWidth="1"/>
    <col min="7" max="16384" width="9.140625" style="74"/>
  </cols>
  <sheetData>
    <row r="2" spans="1:6">
      <c r="A2" s="221" t="s">
        <v>200</v>
      </c>
      <c r="B2" s="221"/>
      <c r="C2" s="221"/>
      <c r="D2" s="221"/>
      <c r="E2" s="221"/>
      <c r="F2" s="221"/>
    </row>
    <row r="3" spans="1:6" ht="6" customHeight="1">
      <c r="A3" s="8"/>
      <c r="B3" s="8"/>
      <c r="C3" s="8"/>
      <c r="D3" s="8"/>
      <c r="E3" s="8"/>
      <c r="F3" s="8"/>
    </row>
    <row r="4" spans="1:6" s="2" customFormat="1" ht="25.5">
      <c r="A4" s="25" t="s">
        <v>0</v>
      </c>
      <c r="B4" s="25" t="s">
        <v>1</v>
      </c>
      <c r="C4" s="25" t="s">
        <v>157</v>
      </c>
      <c r="D4" s="25" t="s">
        <v>14</v>
      </c>
      <c r="E4" s="25" t="s">
        <v>158</v>
      </c>
      <c r="F4" s="25" t="s">
        <v>2</v>
      </c>
    </row>
    <row r="5" spans="1:6">
      <c r="A5" s="222" t="s">
        <v>262</v>
      </c>
      <c r="B5" s="223"/>
      <c r="C5" s="223"/>
      <c r="D5" s="223"/>
      <c r="E5" s="223"/>
      <c r="F5" s="224"/>
    </row>
    <row r="6" spans="1:6">
      <c r="A6" s="9" t="s">
        <v>8</v>
      </c>
      <c r="B6" s="121" t="s">
        <v>171</v>
      </c>
      <c r="C6" s="95"/>
      <c r="D6" s="71"/>
      <c r="E6" s="72"/>
      <c r="F6" s="20"/>
    </row>
    <row r="7" spans="1:6">
      <c r="A7" s="225" t="s">
        <v>6</v>
      </c>
      <c r="B7" s="226"/>
      <c r="C7" s="226"/>
      <c r="D7" s="226"/>
      <c r="E7" s="226"/>
      <c r="F7" s="227"/>
    </row>
    <row r="8" spans="1:6" ht="38.25">
      <c r="A8" s="23"/>
      <c r="B8" s="176" t="s">
        <v>53</v>
      </c>
      <c r="C8" s="177">
        <f>'№350 72-02 от 27.07.22г.'!E8</f>
        <v>153816.9</v>
      </c>
      <c r="D8" s="177">
        <v>1932.7</v>
      </c>
      <c r="E8" s="177">
        <f t="shared" ref="E8:E9" si="0">C8+D8</f>
        <v>155749.6</v>
      </c>
      <c r="F8" s="76"/>
    </row>
    <row r="9" spans="1:6" ht="38.25">
      <c r="A9" s="23"/>
      <c r="B9" s="176" t="s">
        <v>88</v>
      </c>
      <c r="C9" s="177">
        <v>3344.8</v>
      </c>
      <c r="D9" s="177">
        <v>300</v>
      </c>
      <c r="E9" s="177">
        <f t="shared" si="0"/>
        <v>3644.8</v>
      </c>
      <c r="F9" s="76"/>
    </row>
    <row r="10" spans="1:6">
      <c r="A10" s="12"/>
      <c r="B10" s="13" t="s">
        <v>4</v>
      </c>
      <c r="C10" s="14"/>
      <c r="D10" s="14">
        <f>SUM(D8:D9)</f>
        <v>2232.6999999999998</v>
      </c>
      <c r="E10" s="14"/>
      <c r="F10" s="15"/>
    </row>
    <row r="11" spans="1:6" ht="18.75" customHeight="1">
      <c r="A11" s="225" t="s">
        <v>7</v>
      </c>
      <c r="B11" s="226"/>
      <c r="C11" s="226"/>
      <c r="D11" s="226"/>
      <c r="E11" s="226"/>
      <c r="F11" s="227"/>
    </row>
    <row r="12" spans="1:6">
      <c r="A12" s="10"/>
      <c r="B12" s="75"/>
      <c r="C12" s="11"/>
      <c r="D12" s="11"/>
      <c r="E12" s="11"/>
      <c r="F12" s="76"/>
    </row>
    <row r="13" spans="1:6" s="4" customFormat="1">
      <c r="A13" s="12"/>
      <c r="B13" s="12" t="s">
        <v>4</v>
      </c>
      <c r="C13" s="16"/>
      <c r="D13" s="16">
        <f>SUM(D12:D12)</f>
        <v>0</v>
      </c>
      <c r="E13" s="16"/>
      <c r="F13" s="12"/>
    </row>
    <row r="14" spans="1:6">
      <c r="A14" s="228" t="s">
        <v>5</v>
      </c>
      <c r="B14" s="228"/>
      <c r="C14" s="228"/>
      <c r="D14" s="228"/>
      <c r="E14" s="228"/>
      <c r="F14" s="228"/>
    </row>
    <row r="15" spans="1:6" s="77" customFormat="1" ht="63.75">
      <c r="A15" s="169" t="s">
        <v>3</v>
      </c>
      <c r="B15" s="170" t="s">
        <v>10</v>
      </c>
      <c r="C15" s="171">
        <f>E15-D15</f>
        <v>1000914.5</v>
      </c>
      <c r="D15" s="171">
        <v>300</v>
      </c>
      <c r="E15" s="171">
        <v>1001214.5</v>
      </c>
      <c r="F15" s="137" t="s">
        <v>263</v>
      </c>
    </row>
    <row r="16" spans="1:6" s="77" customFormat="1" ht="38.25" customHeight="1">
      <c r="A16" s="231" t="s">
        <v>23</v>
      </c>
      <c r="B16" s="246" t="s">
        <v>26</v>
      </c>
      <c r="C16" s="235">
        <f>E16-D18</f>
        <v>310083.09999999998</v>
      </c>
      <c r="D16" s="171">
        <v>-1200</v>
      </c>
      <c r="E16" s="235">
        <v>311702.59999999998</v>
      </c>
      <c r="F16" s="137" t="s">
        <v>256</v>
      </c>
    </row>
    <row r="17" spans="1:6" s="77" customFormat="1" ht="54" customHeight="1">
      <c r="A17" s="245"/>
      <c r="B17" s="247"/>
      <c r="C17" s="249"/>
      <c r="D17" s="171">
        <v>1200</v>
      </c>
      <c r="E17" s="249"/>
      <c r="F17" s="135" t="s">
        <v>257</v>
      </c>
    </row>
    <row r="18" spans="1:6" s="77" customFormat="1" ht="54" customHeight="1">
      <c r="A18" s="173"/>
      <c r="B18" s="174"/>
      <c r="C18" s="172"/>
      <c r="D18" s="168">
        <v>1619.5</v>
      </c>
      <c r="E18" s="172"/>
      <c r="F18" s="135" t="s">
        <v>175</v>
      </c>
    </row>
    <row r="19" spans="1:6" s="77" customFormat="1" ht="38.25">
      <c r="A19" s="166" t="s">
        <v>31</v>
      </c>
      <c r="B19" s="188" t="s">
        <v>176</v>
      </c>
      <c r="C19" s="167">
        <f>E19-D19</f>
        <v>18560.400000000001</v>
      </c>
      <c r="D19" s="168">
        <v>59.5</v>
      </c>
      <c r="E19" s="167">
        <v>18619.900000000001</v>
      </c>
      <c r="F19" s="137" t="s">
        <v>264</v>
      </c>
    </row>
    <row r="20" spans="1:6" s="77" customFormat="1" ht="63.75">
      <c r="A20" s="166" t="s">
        <v>24</v>
      </c>
      <c r="B20" s="175" t="s">
        <v>27</v>
      </c>
      <c r="C20" s="167">
        <f t="shared" ref="C20" si="1">E20-D20</f>
        <v>100092.40000000001</v>
      </c>
      <c r="D20" s="168">
        <v>313.2</v>
      </c>
      <c r="E20" s="167">
        <v>100405.6</v>
      </c>
      <c r="F20" s="137" t="s">
        <v>258</v>
      </c>
    </row>
    <row r="21" spans="1:6" s="3" customFormat="1">
      <c r="A21" s="17"/>
      <c r="B21" s="13" t="s">
        <v>4</v>
      </c>
      <c r="C21" s="16"/>
      <c r="D21" s="16">
        <f>SUM(D15:D20)</f>
        <v>2292.1999999999998</v>
      </c>
      <c r="E21" s="16"/>
      <c r="F21" s="18"/>
    </row>
    <row r="22" spans="1:6">
      <c r="A22" s="19" t="s">
        <v>169</v>
      </c>
      <c r="B22" s="19"/>
      <c r="C22" s="19"/>
      <c r="D22" s="117" t="s">
        <v>170</v>
      </c>
      <c r="E22" s="70"/>
      <c r="F22" s="70"/>
    </row>
    <row r="23" spans="1:6">
      <c r="A23" s="5"/>
      <c r="B23" s="6"/>
      <c r="C23" s="7"/>
      <c r="D23" s="7"/>
      <c r="E23" s="7"/>
      <c r="F23" s="6"/>
    </row>
    <row r="24" spans="1:6">
      <c r="A24" s="5"/>
      <c r="B24" s="6"/>
      <c r="C24" s="7"/>
      <c r="D24" s="7"/>
      <c r="E24" s="7"/>
      <c r="F24" s="6"/>
    </row>
    <row r="25" spans="1:6">
      <c r="A25" s="5"/>
      <c r="B25" s="6"/>
      <c r="C25" s="7"/>
      <c r="D25" s="7"/>
      <c r="E25" s="7"/>
      <c r="F25" s="6"/>
    </row>
    <row r="26" spans="1:6">
      <c r="A26" s="5"/>
      <c r="B26" s="6"/>
      <c r="C26" s="7"/>
      <c r="D26" s="7"/>
      <c r="E26" s="7"/>
      <c r="F26" s="6"/>
    </row>
    <row r="27" spans="1:6">
      <c r="A27" s="5"/>
      <c r="B27" s="6"/>
      <c r="C27" s="7"/>
      <c r="D27" s="7"/>
      <c r="E27" s="7"/>
      <c r="F27" s="6"/>
    </row>
    <row r="28" spans="1:6">
      <c r="A28" s="5"/>
      <c r="B28" s="6"/>
      <c r="C28" s="7"/>
      <c r="D28" s="7"/>
      <c r="E28" s="7"/>
      <c r="F28" s="6"/>
    </row>
    <row r="29" spans="1:6">
      <c r="A29" s="5"/>
      <c r="B29" s="6"/>
      <c r="C29" s="7"/>
      <c r="D29" s="7"/>
      <c r="E29" s="7"/>
      <c r="F29" s="6"/>
    </row>
  </sheetData>
  <mergeCells count="9">
    <mergeCell ref="A16:A17"/>
    <mergeCell ref="B16:B17"/>
    <mergeCell ref="C16:C17"/>
    <mergeCell ref="E16:E17"/>
    <mergeCell ref="A2:F2"/>
    <mergeCell ref="A5:F5"/>
    <mergeCell ref="A7:F7"/>
    <mergeCell ref="A11:F11"/>
    <mergeCell ref="A14:F14"/>
  </mergeCells>
  <hyperlinks>
    <hyperlink ref="D22" r:id="rId1"/>
    <hyperlink ref="B6" r:id="rId2"/>
  </hyperlinks>
  <pageMargins left="0.31496062992125984" right="0.23622047244094491" top="0.43307086614173229" bottom="0.43307086614173229" header="0.31496062992125984" footer="0.31496062992125984"/>
  <pageSetup paperSize="9" fitToHeight="2" orientation="landscape" r:id="rId3"/>
</worksheet>
</file>

<file path=xl/worksheets/sheet11.xml><?xml version="1.0" encoding="utf-8"?>
<worksheet xmlns="http://schemas.openxmlformats.org/spreadsheetml/2006/main" xmlns:r="http://schemas.openxmlformats.org/officeDocument/2006/relationships">
  <dimension ref="A2:F30"/>
  <sheetViews>
    <sheetView zoomScale="130" zoomScaleNormal="130" workbookViewId="0">
      <selection activeCell="E19" sqref="E19"/>
    </sheetView>
  </sheetViews>
  <sheetFormatPr defaultRowHeight="16.5"/>
  <cols>
    <col min="1" max="1" width="7.140625" style="74" customWidth="1"/>
    <col min="2" max="2" width="31" style="74" customWidth="1"/>
    <col min="3" max="3" width="13.140625" style="74" customWidth="1"/>
    <col min="4" max="4" width="10.85546875" style="74" customWidth="1"/>
    <col min="5" max="5" width="13.5703125" style="74" customWidth="1"/>
    <col min="6" max="6" width="53.5703125" style="74" customWidth="1"/>
    <col min="7" max="16384" width="9.140625" style="74"/>
  </cols>
  <sheetData>
    <row r="2" spans="1:6">
      <c r="A2" s="221" t="s">
        <v>200</v>
      </c>
      <c r="B2" s="221"/>
      <c r="C2" s="221"/>
      <c r="D2" s="221"/>
      <c r="E2" s="221"/>
      <c r="F2" s="221"/>
    </row>
    <row r="3" spans="1:6" ht="6" customHeight="1">
      <c r="A3" s="8"/>
      <c r="B3" s="8"/>
      <c r="C3" s="8"/>
      <c r="D3" s="8"/>
      <c r="E3" s="8"/>
      <c r="F3" s="8"/>
    </row>
    <row r="4" spans="1:6" s="2" customFormat="1" ht="25.5">
      <c r="A4" s="25" t="s">
        <v>0</v>
      </c>
      <c r="B4" s="25" t="s">
        <v>1</v>
      </c>
      <c r="C4" s="25" t="s">
        <v>157</v>
      </c>
      <c r="D4" s="25" t="s">
        <v>14</v>
      </c>
      <c r="E4" s="25" t="s">
        <v>158</v>
      </c>
      <c r="F4" s="25" t="s">
        <v>2</v>
      </c>
    </row>
    <row r="5" spans="1:6">
      <c r="A5" s="222" t="s">
        <v>265</v>
      </c>
      <c r="B5" s="223"/>
      <c r="C5" s="223"/>
      <c r="D5" s="223"/>
      <c r="E5" s="223"/>
      <c r="F5" s="224"/>
    </row>
    <row r="6" spans="1:6">
      <c r="A6" s="9" t="s">
        <v>8</v>
      </c>
      <c r="B6" s="121" t="s">
        <v>171</v>
      </c>
      <c r="C6" s="95"/>
      <c r="D6" s="71"/>
      <c r="E6" s="72"/>
      <c r="F6" s="20"/>
    </row>
    <row r="7" spans="1:6">
      <c r="A7" s="225" t="s">
        <v>6</v>
      </c>
      <c r="B7" s="226"/>
      <c r="C7" s="226"/>
      <c r="D7" s="226"/>
      <c r="E7" s="226"/>
      <c r="F7" s="227"/>
    </row>
    <row r="8" spans="1:6" ht="38.25">
      <c r="A8" s="23"/>
      <c r="B8" s="176" t="s">
        <v>53</v>
      </c>
      <c r="C8" s="177">
        <v>155749.6</v>
      </c>
      <c r="D8" s="177">
        <v>5823.5</v>
      </c>
      <c r="E8" s="177">
        <f t="shared" ref="E8" si="0">C8+D8</f>
        <v>161573.1</v>
      </c>
      <c r="F8" s="76"/>
    </row>
    <row r="9" spans="1:6">
      <c r="A9" s="12"/>
      <c r="B9" s="13" t="s">
        <v>4</v>
      </c>
      <c r="C9" s="14"/>
      <c r="D9" s="14">
        <f>SUM(D8:D8)</f>
        <v>5823.5</v>
      </c>
      <c r="E9" s="14"/>
      <c r="F9" s="15"/>
    </row>
    <row r="10" spans="1:6" ht="18.75" customHeight="1">
      <c r="A10" s="225" t="s">
        <v>7</v>
      </c>
      <c r="B10" s="226"/>
      <c r="C10" s="226"/>
      <c r="D10" s="226"/>
      <c r="E10" s="226"/>
      <c r="F10" s="227"/>
    </row>
    <row r="11" spans="1:6">
      <c r="A11" s="10"/>
      <c r="B11" s="75"/>
      <c r="C11" s="11"/>
      <c r="D11" s="11"/>
      <c r="E11" s="11"/>
      <c r="F11" s="76"/>
    </row>
    <row r="12" spans="1:6" s="4" customFormat="1">
      <c r="A12" s="12"/>
      <c r="B12" s="12" t="s">
        <v>4</v>
      </c>
      <c r="C12" s="16"/>
      <c r="D12" s="16">
        <f>SUM(D11:D11)</f>
        <v>0</v>
      </c>
      <c r="E12" s="16"/>
      <c r="F12" s="12"/>
    </row>
    <row r="13" spans="1:6">
      <c r="A13" s="228" t="s">
        <v>5</v>
      </c>
      <c r="B13" s="228"/>
      <c r="C13" s="228"/>
      <c r="D13" s="228"/>
      <c r="E13" s="228"/>
      <c r="F13" s="228"/>
    </row>
    <row r="14" spans="1:6" ht="43.5" customHeight="1">
      <c r="A14" s="182" t="s">
        <v>22</v>
      </c>
      <c r="B14" s="185" t="s">
        <v>25</v>
      </c>
      <c r="C14" s="183">
        <v>73049.2</v>
      </c>
      <c r="D14" s="183">
        <v>-500</v>
      </c>
      <c r="E14" s="183">
        <v>72549.2</v>
      </c>
      <c r="F14" s="137" t="s">
        <v>266</v>
      </c>
    </row>
    <row r="15" spans="1:6" s="77" customFormat="1" ht="51.75" customHeight="1">
      <c r="A15" s="231" t="s">
        <v>3</v>
      </c>
      <c r="B15" s="251" t="s">
        <v>10</v>
      </c>
      <c r="C15" s="235">
        <v>1119901.7</v>
      </c>
      <c r="D15" s="183">
        <v>5765</v>
      </c>
      <c r="E15" s="235">
        <v>1126371.8</v>
      </c>
      <c r="F15" s="137" t="s">
        <v>269</v>
      </c>
    </row>
    <row r="16" spans="1:6" s="77" customFormat="1" ht="29.25" customHeight="1">
      <c r="A16" s="232"/>
      <c r="B16" s="252"/>
      <c r="C16" s="236"/>
      <c r="D16" s="183">
        <v>705.1</v>
      </c>
      <c r="E16" s="236"/>
      <c r="F16" s="137" t="s">
        <v>268</v>
      </c>
    </row>
    <row r="17" spans="1:6" s="77" customFormat="1" ht="51" customHeight="1">
      <c r="A17" s="231" t="s">
        <v>24</v>
      </c>
      <c r="B17" s="253" t="s">
        <v>27</v>
      </c>
      <c r="C17" s="235">
        <v>100405.6</v>
      </c>
      <c r="D17" s="181">
        <v>1799.5</v>
      </c>
      <c r="E17" s="235">
        <v>102209.3</v>
      </c>
      <c r="F17" s="137" t="s">
        <v>273</v>
      </c>
    </row>
    <row r="18" spans="1:6" s="77" customFormat="1" ht="27.75" customHeight="1">
      <c r="A18" s="232"/>
      <c r="B18" s="254"/>
      <c r="C18" s="236"/>
      <c r="D18" s="184">
        <v>4.2</v>
      </c>
      <c r="E18" s="236"/>
      <c r="F18" s="137" t="s">
        <v>270</v>
      </c>
    </row>
    <row r="19" spans="1:6" s="77" customFormat="1" ht="52.5" customHeight="1">
      <c r="A19" s="178" t="s">
        <v>70</v>
      </c>
      <c r="B19" s="175" t="s">
        <v>71</v>
      </c>
      <c r="C19" s="180">
        <v>591.1</v>
      </c>
      <c r="D19" s="181">
        <v>37.700000000000003</v>
      </c>
      <c r="E19" s="180">
        <v>628.79999999999995</v>
      </c>
      <c r="F19" s="137" t="s">
        <v>272</v>
      </c>
    </row>
    <row r="20" spans="1:6" s="77" customFormat="1" ht="51.75" customHeight="1">
      <c r="A20" s="178" t="s">
        <v>12</v>
      </c>
      <c r="B20" s="175" t="s">
        <v>13</v>
      </c>
      <c r="C20" s="180">
        <v>19974.099999999999</v>
      </c>
      <c r="D20" s="181">
        <v>12</v>
      </c>
      <c r="E20" s="180">
        <v>19986.099999999999</v>
      </c>
      <c r="F20" s="137" t="s">
        <v>271</v>
      </c>
    </row>
    <row r="21" spans="1:6" s="77" customFormat="1" ht="39" customHeight="1">
      <c r="A21" s="178" t="s">
        <v>48</v>
      </c>
      <c r="B21" s="175" t="s">
        <v>49</v>
      </c>
      <c r="C21" s="180">
        <v>7588.5</v>
      </c>
      <c r="D21" s="181">
        <v>-2000</v>
      </c>
      <c r="E21" s="180">
        <v>5588.5</v>
      </c>
      <c r="F21" s="137" t="s">
        <v>267</v>
      </c>
    </row>
    <row r="22" spans="1:6" s="3" customFormat="1">
      <c r="A22" s="17"/>
      <c r="B22" s="13" t="s">
        <v>4</v>
      </c>
      <c r="C22" s="16"/>
      <c r="D22" s="16">
        <f>SUM(D14:D21)</f>
        <v>5823.5</v>
      </c>
      <c r="E22" s="16"/>
      <c r="F22" s="18"/>
    </row>
    <row r="23" spans="1:6">
      <c r="A23" s="19" t="s">
        <v>169</v>
      </c>
      <c r="B23" s="19"/>
      <c r="C23" s="19"/>
      <c r="D23" s="117" t="s">
        <v>170</v>
      </c>
      <c r="E23" s="70"/>
      <c r="F23" s="70"/>
    </row>
    <row r="24" spans="1:6">
      <c r="A24" s="5"/>
      <c r="B24" s="6"/>
      <c r="C24" s="7"/>
      <c r="D24" s="7"/>
      <c r="E24" s="7"/>
      <c r="F24" s="6"/>
    </row>
    <row r="25" spans="1:6">
      <c r="A25" s="5"/>
      <c r="B25" s="6"/>
      <c r="C25" s="7"/>
      <c r="D25" s="7"/>
      <c r="E25" s="7"/>
      <c r="F25" s="6"/>
    </row>
    <row r="26" spans="1:6">
      <c r="A26" s="5"/>
      <c r="B26" s="6"/>
      <c r="C26" s="7"/>
      <c r="D26" s="7"/>
      <c r="E26" s="7"/>
      <c r="F26" s="6"/>
    </row>
    <row r="27" spans="1:6">
      <c r="A27" s="5"/>
      <c r="B27" s="6"/>
      <c r="C27" s="7"/>
      <c r="D27" s="7"/>
      <c r="E27" s="7"/>
      <c r="F27" s="6"/>
    </row>
    <row r="28" spans="1:6">
      <c r="A28" s="5"/>
      <c r="B28" s="6"/>
      <c r="C28" s="7"/>
      <c r="D28" s="7"/>
      <c r="E28" s="7"/>
      <c r="F28" s="6"/>
    </row>
    <row r="29" spans="1:6">
      <c r="A29" s="5"/>
      <c r="B29" s="6"/>
      <c r="C29" s="7"/>
      <c r="D29" s="7"/>
      <c r="E29" s="7"/>
      <c r="F29" s="6"/>
    </row>
    <row r="30" spans="1:6">
      <c r="A30" s="5"/>
      <c r="B30" s="6"/>
      <c r="C30" s="7"/>
      <c r="D30" s="7"/>
      <c r="E30" s="7"/>
      <c r="F30" s="6"/>
    </row>
  </sheetData>
  <mergeCells count="13">
    <mergeCell ref="E17:E18"/>
    <mergeCell ref="A2:F2"/>
    <mergeCell ref="A5:F5"/>
    <mergeCell ref="A7:F7"/>
    <mergeCell ref="A10:F10"/>
    <mergeCell ref="A13:F13"/>
    <mergeCell ref="A15:A16"/>
    <mergeCell ref="B15:B16"/>
    <mergeCell ref="C15:C16"/>
    <mergeCell ref="E15:E16"/>
    <mergeCell ref="A17:A18"/>
    <mergeCell ref="B17:B18"/>
    <mergeCell ref="C17:C18"/>
  </mergeCells>
  <hyperlinks>
    <hyperlink ref="D23" r:id="rId1"/>
    <hyperlink ref="B6" r:id="rId2"/>
  </hyperlinks>
  <pageMargins left="0.7" right="0.7" top="0.75" bottom="0.75" header="0.3" footer="0.3"/>
  <pageSetup paperSize="9" orientation="landscape" r:id="rId3"/>
</worksheet>
</file>

<file path=xl/worksheets/sheet12.xml><?xml version="1.0" encoding="utf-8"?>
<worksheet xmlns="http://schemas.openxmlformats.org/spreadsheetml/2006/main" xmlns:r="http://schemas.openxmlformats.org/officeDocument/2006/relationships">
  <dimension ref="A2:F48"/>
  <sheetViews>
    <sheetView zoomScaleSheetLayoutView="115" workbookViewId="0">
      <selection activeCell="H11" sqref="H11"/>
    </sheetView>
  </sheetViews>
  <sheetFormatPr defaultRowHeight="16.5"/>
  <cols>
    <col min="1" max="1" width="7.140625" style="74" customWidth="1"/>
    <col min="2" max="2" width="31" style="74" customWidth="1"/>
    <col min="3" max="3" width="13.140625" style="74" customWidth="1"/>
    <col min="4" max="4" width="10.85546875" style="74" customWidth="1"/>
    <col min="5" max="5" width="13.5703125" style="74" customWidth="1"/>
    <col min="6" max="6" width="53.5703125" style="74" customWidth="1"/>
    <col min="7" max="16384" width="9.140625" style="74"/>
  </cols>
  <sheetData>
    <row r="2" spans="1:6">
      <c r="A2" s="221" t="s">
        <v>200</v>
      </c>
      <c r="B2" s="221"/>
      <c r="C2" s="221"/>
      <c r="D2" s="221"/>
      <c r="E2" s="221"/>
      <c r="F2" s="221"/>
    </row>
    <row r="3" spans="1:6" ht="6" customHeight="1">
      <c r="A3" s="8"/>
      <c r="B3" s="8"/>
      <c r="C3" s="8"/>
      <c r="D3" s="8"/>
      <c r="E3" s="8"/>
      <c r="F3" s="8"/>
    </row>
    <row r="4" spans="1:6" s="2" customFormat="1" ht="25.5">
      <c r="A4" s="25" t="s">
        <v>0</v>
      </c>
      <c r="B4" s="25" t="s">
        <v>1</v>
      </c>
      <c r="C4" s="25" t="s">
        <v>157</v>
      </c>
      <c r="D4" s="25" t="s">
        <v>14</v>
      </c>
      <c r="E4" s="25" t="s">
        <v>158</v>
      </c>
      <c r="F4" s="25" t="s">
        <v>2</v>
      </c>
    </row>
    <row r="5" spans="1:6">
      <c r="A5" s="222" t="s">
        <v>293</v>
      </c>
      <c r="B5" s="223"/>
      <c r="C5" s="223"/>
      <c r="D5" s="223"/>
      <c r="E5" s="223"/>
      <c r="F5" s="224"/>
    </row>
    <row r="6" spans="1:6">
      <c r="A6" s="9" t="s">
        <v>8</v>
      </c>
      <c r="B6" s="121" t="s">
        <v>171</v>
      </c>
      <c r="C6" s="95"/>
      <c r="D6" s="71"/>
      <c r="E6" s="72"/>
      <c r="F6" s="20"/>
    </row>
    <row r="7" spans="1:6">
      <c r="A7" s="225" t="s">
        <v>6</v>
      </c>
      <c r="B7" s="226"/>
      <c r="C7" s="226"/>
      <c r="D7" s="226"/>
      <c r="E7" s="226"/>
      <c r="F7" s="227"/>
    </row>
    <row r="8" spans="1:6" ht="76.5">
      <c r="A8" s="23"/>
      <c r="B8" s="176" t="s">
        <v>294</v>
      </c>
      <c r="C8" s="177">
        <v>8988.7999999999993</v>
      </c>
      <c r="D8" s="177">
        <v>1129.2</v>
      </c>
      <c r="E8" s="177">
        <f t="shared" ref="E8" si="0">C8+D8</f>
        <v>10118</v>
      </c>
      <c r="F8" s="76"/>
    </row>
    <row r="9" spans="1:6" ht="38.25">
      <c r="A9" s="23"/>
      <c r="B9" s="176" t="s">
        <v>53</v>
      </c>
      <c r="C9" s="177">
        <v>161573.1</v>
      </c>
      <c r="D9" s="177">
        <v>2149.9</v>
      </c>
      <c r="E9" s="177">
        <f t="shared" ref="E9:E12" si="1">C9+D9</f>
        <v>163723</v>
      </c>
      <c r="F9" s="76"/>
    </row>
    <row r="10" spans="1:6" ht="57" customHeight="1">
      <c r="A10" s="23"/>
      <c r="B10" s="176" t="s">
        <v>295</v>
      </c>
      <c r="C10" s="177">
        <v>10737</v>
      </c>
      <c r="D10" s="177">
        <v>41.4</v>
      </c>
      <c r="E10" s="177">
        <f t="shared" si="1"/>
        <v>10778.4</v>
      </c>
      <c r="F10" s="76"/>
    </row>
    <row r="11" spans="1:6" ht="109.5" customHeight="1">
      <c r="A11" s="23"/>
      <c r="B11" s="176" t="s">
        <v>296</v>
      </c>
      <c r="C11" s="177">
        <v>782.7</v>
      </c>
      <c r="D11" s="177">
        <v>64</v>
      </c>
      <c r="E11" s="177">
        <f t="shared" si="1"/>
        <v>846.7</v>
      </c>
      <c r="F11" s="76"/>
    </row>
    <row r="12" spans="1:6" ht="114.75">
      <c r="A12" s="23"/>
      <c r="B12" s="176" t="s">
        <v>297</v>
      </c>
      <c r="C12" s="177">
        <v>0</v>
      </c>
      <c r="D12" s="177">
        <v>1975.9</v>
      </c>
      <c r="E12" s="177">
        <f t="shared" si="1"/>
        <v>1975.9</v>
      </c>
      <c r="F12" s="76"/>
    </row>
    <row r="13" spans="1:6">
      <c r="A13" s="12"/>
      <c r="B13" s="13" t="s">
        <v>4</v>
      </c>
      <c r="C13" s="14"/>
      <c r="D13" s="14">
        <f>SUM(D8:D12)</f>
        <v>5360.4000000000005</v>
      </c>
      <c r="E13" s="14"/>
      <c r="F13" s="15"/>
    </row>
    <row r="14" spans="1:6" ht="18.75" customHeight="1">
      <c r="A14" s="225" t="s">
        <v>7</v>
      </c>
      <c r="B14" s="226"/>
      <c r="C14" s="226"/>
      <c r="D14" s="226"/>
      <c r="E14" s="226"/>
      <c r="F14" s="227"/>
    </row>
    <row r="15" spans="1:6">
      <c r="A15" s="10"/>
      <c r="B15" s="75"/>
      <c r="C15" s="11"/>
      <c r="D15" s="11"/>
      <c r="E15" s="11"/>
      <c r="F15" s="76"/>
    </row>
    <row r="16" spans="1:6" s="4" customFormat="1">
      <c r="A16" s="12"/>
      <c r="B16" s="12" t="s">
        <v>4</v>
      </c>
      <c r="C16" s="16"/>
      <c r="D16" s="16">
        <f>SUM(D15:D15)</f>
        <v>0</v>
      </c>
      <c r="E16" s="16"/>
      <c r="F16" s="12"/>
    </row>
    <row r="17" spans="1:6">
      <c r="A17" s="225" t="s">
        <v>5</v>
      </c>
      <c r="B17" s="226"/>
      <c r="C17" s="226"/>
      <c r="D17" s="226"/>
      <c r="E17" s="226"/>
      <c r="F17" s="227"/>
    </row>
    <row r="18" spans="1:6" ht="38.25">
      <c r="A18" s="187" t="s">
        <v>47</v>
      </c>
      <c r="B18" s="191" t="s">
        <v>100</v>
      </c>
      <c r="C18" s="198">
        <v>2144.3000000000002</v>
      </c>
      <c r="D18" s="196">
        <v>-232.9</v>
      </c>
      <c r="E18" s="198">
        <v>1911.4</v>
      </c>
      <c r="F18" s="255" t="s">
        <v>290</v>
      </c>
    </row>
    <row r="19" spans="1:6" ht="32.25" customHeight="1">
      <c r="A19" s="231" t="s">
        <v>29</v>
      </c>
      <c r="B19" s="253" t="s">
        <v>287</v>
      </c>
      <c r="C19" s="244">
        <v>3237.2</v>
      </c>
      <c r="D19" s="186">
        <v>232.9</v>
      </c>
      <c r="E19" s="244">
        <v>3661.4</v>
      </c>
      <c r="F19" s="257"/>
    </row>
    <row r="20" spans="1:6" ht="51">
      <c r="A20" s="232"/>
      <c r="B20" s="254"/>
      <c r="C20" s="244"/>
      <c r="D20" s="186">
        <v>191.3</v>
      </c>
      <c r="E20" s="244"/>
      <c r="F20" s="137" t="s">
        <v>285</v>
      </c>
    </row>
    <row r="21" spans="1:6" ht="88.5" customHeight="1">
      <c r="A21" s="231" t="s">
        <v>16</v>
      </c>
      <c r="B21" s="251" t="s">
        <v>188</v>
      </c>
      <c r="C21" s="235">
        <v>4994.6000000000004</v>
      </c>
      <c r="D21" s="186">
        <v>709</v>
      </c>
      <c r="E21" s="244">
        <v>6021.4</v>
      </c>
      <c r="F21" s="137" t="s">
        <v>283</v>
      </c>
    </row>
    <row r="22" spans="1:6" ht="43.5" customHeight="1">
      <c r="A22" s="232"/>
      <c r="B22" s="252"/>
      <c r="C22" s="236"/>
      <c r="D22" s="186">
        <v>317.8</v>
      </c>
      <c r="E22" s="244"/>
      <c r="F22" s="137" t="s">
        <v>284</v>
      </c>
    </row>
    <row r="23" spans="1:6" ht="43.5" customHeight="1">
      <c r="A23" s="193" t="s">
        <v>130</v>
      </c>
      <c r="B23" s="194" t="s">
        <v>131</v>
      </c>
      <c r="C23" s="198">
        <v>0</v>
      </c>
      <c r="D23" s="192">
        <v>325</v>
      </c>
      <c r="E23" s="195">
        <f>D23</f>
        <v>325</v>
      </c>
      <c r="F23" s="137" t="s">
        <v>292</v>
      </c>
    </row>
    <row r="24" spans="1:6" s="77" customFormat="1" ht="43.5" customHeight="1">
      <c r="A24" s="231" t="s">
        <v>3</v>
      </c>
      <c r="B24" s="251" t="s">
        <v>10</v>
      </c>
      <c r="C24" s="235">
        <v>1126824.6000000001</v>
      </c>
      <c r="D24" s="190">
        <v>171.1</v>
      </c>
      <c r="E24" s="235">
        <v>1129732.2</v>
      </c>
      <c r="F24" s="137" t="s">
        <v>276</v>
      </c>
    </row>
    <row r="25" spans="1:6" s="77" customFormat="1" ht="50.25" customHeight="1">
      <c r="A25" s="245"/>
      <c r="B25" s="258"/>
      <c r="C25" s="249"/>
      <c r="D25" s="190">
        <v>534.70000000000005</v>
      </c>
      <c r="E25" s="249"/>
      <c r="F25" s="137" t="s">
        <v>275</v>
      </c>
    </row>
    <row r="26" spans="1:6" s="77" customFormat="1" ht="39" customHeight="1">
      <c r="A26" s="245"/>
      <c r="B26" s="258"/>
      <c r="C26" s="249"/>
      <c r="D26" s="189">
        <v>600</v>
      </c>
      <c r="E26" s="249"/>
      <c r="F26" s="137" t="s">
        <v>274</v>
      </c>
    </row>
    <row r="27" spans="1:6" s="77" customFormat="1" ht="39" customHeight="1">
      <c r="A27" s="245"/>
      <c r="B27" s="258"/>
      <c r="C27" s="249"/>
      <c r="D27" s="189">
        <v>466.5</v>
      </c>
      <c r="E27" s="249"/>
      <c r="F27" s="137" t="s">
        <v>277</v>
      </c>
    </row>
    <row r="28" spans="1:6" s="77" customFormat="1" ht="39" customHeight="1">
      <c r="A28" s="245"/>
      <c r="B28" s="258"/>
      <c r="C28" s="249"/>
      <c r="D28" s="189">
        <v>1135.3</v>
      </c>
      <c r="E28" s="249"/>
      <c r="F28" s="137" t="s">
        <v>278</v>
      </c>
    </row>
    <row r="29" spans="1:6" s="77" customFormat="1" ht="39" customHeight="1">
      <c r="A29" s="245"/>
      <c r="B29" s="258"/>
      <c r="C29" s="249"/>
      <c r="D29" s="186">
        <v>-5000</v>
      </c>
      <c r="E29" s="249"/>
      <c r="F29" s="255" t="s">
        <v>288</v>
      </c>
    </row>
    <row r="30" spans="1:6" s="77" customFormat="1" ht="39" customHeight="1">
      <c r="A30" s="232"/>
      <c r="B30" s="252"/>
      <c r="C30" s="236"/>
      <c r="D30" s="186">
        <v>5000</v>
      </c>
      <c r="E30" s="236"/>
      <c r="F30" s="257"/>
    </row>
    <row r="31" spans="1:6" s="77" customFormat="1" ht="63" customHeight="1">
      <c r="A31" s="187" t="s">
        <v>121</v>
      </c>
      <c r="B31" s="185" t="s">
        <v>122</v>
      </c>
      <c r="C31" s="197">
        <v>627891.9</v>
      </c>
      <c r="D31" s="186">
        <v>-4667.7</v>
      </c>
      <c r="E31" s="197">
        <v>623224.19999999995</v>
      </c>
      <c r="F31" s="137" t="s">
        <v>286</v>
      </c>
    </row>
    <row r="32" spans="1:6" s="77" customFormat="1" ht="39" customHeight="1">
      <c r="A32" s="231" t="s">
        <v>23</v>
      </c>
      <c r="B32" s="251" t="s">
        <v>26</v>
      </c>
      <c r="C32" s="235">
        <v>257508.6</v>
      </c>
      <c r="D32" s="186">
        <v>-1975.9</v>
      </c>
      <c r="E32" s="235">
        <v>257508.6</v>
      </c>
      <c r="F32" s="137" t="s">
        <v>289</v>
      </c>
    </row>
    <row r="33" spans="1:6" s="77" customFormat="1" ht="39" customHeight="1">
      <c r="A33" s="232"/>
      <c r="B33" s="252"/>
      <c r="C33" s="236"/>
      <c r="D33" s="186">
        <v>1975.9</v>
      </c>
      <c r="E33" s="236"/>
      <c r="F33" s="137" t="s">
        <v>279</v>
      </c>
    </row>
    <row r="34" spans="1:6" s="77" customFormat="1" ht="39" customHeight="1">
      <c r="A34" s="242" t="s">
        <v>31</v>
      </c>
      <c r="B34" s="260" t="s">
        <v>176</v>
      </c>
      <c r="C34" s="244">
        <v>18619.8</v>
      </c>
      <c r="D34" s="186">
        <v>-831.1</v>
      </c>
      <c r="E34" s="235">
        <v>17946.2</v>
      </c>
      <c r="F34" s="255" t="s">
        <v>291</v>
      </c>
    </row>
    <row r="35" spans="1:6" s="77" customFormat="1" ht="39" customHeight="1">
      <c r="A35" s="242"/>
      <c r="B35" s="260"/>
      <c r="C35" s="244"/>
      <c r="D35" s="186">
        <v>157.5</v>
      </c>
      <c r="E35" s="236"/>
      <c r="F35" s="256"/>
    </row>
    <row r="36" spans="1:6" s="77" customFormat="1" ht="39" customHeight="1">
      <c r="A36" s="187" t="s">
        <v>12</v>
      </c>
      <c r="B36" s="185" t="s">
        <v>13</v>
      </c>
      <c r="C36" s="196">
        <v>19986.099999999999</v>
      </c>
      <c r="D36" s="186">
        <v>673.6</v>
      </c>
      <c r="E36" s="197">
        <v>20659.7</v>
      </c>
      <c r="F36" s="257"/>
    </row>
    <row r="37" spans="1:6" s="77" customFormat="1" ht="40.5" customHeight="1">
      <c r="A37" s="231" t="s">
        <v>24</v>
      </c>
      <c r="B37" s="253" t="s">
        <v>27</v>
      </c>
      <c r="C37" s="235">
        <v>102209.3</v>
      </c>
      <c r="D37" s="186">
        <v>214.2</v>
      </c>
      <c r="E37" s="235">
        <v>107786.7</v>
      </c>
      <c r="F37" s="137" t="s">
        <v>281</v>
      </c>
    </row>
    <row r="38" spans="1:6" s="77" customFormat="1" ht="39.75" customHeight="1">
      <c r="A38" s="245"/>
      <c r="B38" s="259"/>
      <c r="C38" s="249"/>
      <c r="D38" s="186">
        <v>1318.5</v>
      </c>
      <c r="E38" s="249"/>
      <c r="F38" s="137" t="s">
        <v>280</v>
      </c>
    </row>
    <row r="39" spans="1:6" s="77" customFormat="1" ht="42" customHeight="1">
      <c r="A39" s="232"/>
      <c r="B39" s="254"/>
      <c r="C39" s="236"/>
      <c r="D39" s="186">
        <v>4044.7</v>
      </c>
      <c r="E39" s="236"/>
      <c r="F39" s="137" t="s">
        <v>282</v>
      </c>
    </row>
    <row r="40" spans="1:6" s="3" customFormat="1">
      <c r="A40" s="17"/>
      <c r="B40" s="13" t="s">
        <v>4</v>
      </c>
      <c r="C40" s="16"/>
      <c r="D40" s="16">
        <f>SUM(D18:D39)</f>
        <v>5360.4</v>
      </c>
      <c r="E40" s="16"/>
      <c r="F40" s="18"/>
    </row>
    <row r="41" spans="1:6">
      <c r="A41" s="19" t="s">
        <v>169</v>
      </c>
      <c r="B41" s="19"/>
      <c r="C41" s="19"/>
      <c r="D41" s="117" t="s">
        <v>170</v>
      </c>
      <c r="E41" s="70"/>
      <c r="F41" s="70"/>
    </row>
    <row r="42" spans="1:6">
      <c r="A42" s="5"/>
      <c r="B42" s="6"/>
      <c r="C42" s="7"/>
      <c r="D42" s="7"/>
      <c r="E42" s="7"/>
      <c r="F42" s="6"/>
    </row>
    <row r="43" spans="1:6">
      <c r="A43" s="5"/>
      <c r="B43" s="6"/>
      <c r="C43" s="7"/>
      <c r="D43" s="7"/>
      <c r="E43" s="7"/>
      <c r="F43" s="6"/>
    </row>
    <row r="44" spans="1:6">
      <c r="A44" s="5"/>
      <c r="B44" s="6"/>
      <c r="C44" s="7"/>
      <c r="D44" s="7"/>
      <c r="E44" s="7"/>
      <c r="F44" s="6"/>
    </row>
    <row r="45" spans="1:6">
      <c r="A45" s="5"/>
      <c r="B45" s="6"/>
      <c r="C45" s="7"/>
      <c r="D45" s="7"/>
      <c r="E45" s="7"/>
      <c r="F45" s="6"/>
    </row>
    <row r="46" spans="1:6">
      <c r="A46" s="5"/>
      <c r="B46" s="6"/>
      <c r="C46" s="7"/>
      <c r="D46" s="7"/>
      <c r="E46" s="7"/>
      <c r="F46" s="6"/>
    </row>
    <row r="47" spans="1:6">
      <c r="A47" s="5"/>
      <c r="B47" s="6"/>
      <c r="C47" s="7"/>
      <c r="D47" s="7"/>
      <c r="E47" s="7"/>
      <c r="F47" s="6"/>
    </row>
    <row r="48" spans="1:6">
      <c r="A48" s="5"/>
      <c r="B48" s="6"/>
      <c r="C48" s="7"/>
      <c r="D48" s="7"/>
      <c r="E48" s="7"/>
      <c r="F48" s="6"/>
    </row>
  </sheetData>
  <mergeCells count="32">
    <mergeCell ref="A19:A20"/>
    <mergeCell ref="B19:B20"/>
    <mergeCell ref="C34:C35"/>
    <mergeCell ref="E34:E35"/>
    <mergeCell ref="E21:E22"/>
    <mergeCell ref="C21:C22"/>
    <mergeCell ref="E19:E20"/>
    <mergeCell ref="A2:F2"/>
    <mergeCell ref="A5:F5"/>
    <mergeCell ref="A7:F7"/>
    <mergeCell ref="A14:F14"/>
    <mergeCell ref="A17:F17"/>
    <mergeCell ref="C37:C39"/>
    <mergeCell ref="E37:E39"/>
    <mergeCell ref="A21:A22"/>
    <mergeCell ref="B21:B22"/>
    <mergeCell ref="A32:A33"/>
    <mergeCell ref="B32:B33"/>
    <mergeCell ref="A24:A30"/>
    <mergeCell ref="A37:A39"/>
    <mergeCell ref="B37:B39"/>
    <mergeCell ref="A34:A35"/>
    <mergeCell ref="B34:B35"/>
    <mergeCell ref="F34:F36"/>
    <mergeCell ref="C32:C33"/>
    <mergeCell ref="E32:E33"/>
    <mergeCell ref="F18:F19"/>
    <mergeCell ref="B24:B30"/>
    <mergeCell ref="C24:C30"/>
    <mergeCell ref="E24:E30"/>
    <mergeCell ref="F29:F30"/>
    <mergeCell ref="C19:C20"/>
  </mergeCells>
  <hyperlinks>
    <hyperlink ref="D41" r:id="rId1"/>
    <hyperlink ref="B6" r:id="rId2"/>
  </hyperlinks>
  <pageMargins left="0.7" right="0.7" top="0.75" bottom="0.75" header="0.3" footer="0.3"/>
  <pageSetup paperSize="9" scale="67" orientation="portrait" r:id="rId3"/>
  <rowBreaks count="1" manualBreakCount="1">
    <brk id="23" max="16383" man="1"/>
  </rowBreaks>
</worksheet>
</file>

<file path=xl/worksheets/sheet13.xml><?xml version="1.0" encoding="utf-8"?>
<worksheet xmlns="http://schemas.openxmlformats.org/spreadsheetml/2006/main" xmlns:r="http://schemas.openxmlformats.org/officeDocument/2006/relationships">
  <dimension ref="A2:G42"/>
  <sheetViews>
    <sheetView tabSelected="1" zoomScale="115" zoomScaleNormal="115" workbookViewId="0">
      <selection activeCell="F30" sqref="F30"/>
    </sheetView>
  </sheetViews>
  <sheetFormatPr defaultRowHeight="16.5"/>
  <cols>
    <col min="1" max="1" width="7.5703125" style="74" customWidth="1"/>
    <col min="2" max="2" width="31" style="74" customWidth="1"/>
    <col min="3" max="3" width="13.140625" style="74" customWidth="1"/>
    <col min="4" max="4" width="10.85546875" style="74" customWidth="1"/>
    <col min="5" max="5" width="10.85546875" style="263" customWidth="1"/>
    <col min="6" max="6" width="13.5703125" style="74" customWidth="1"/>
    <col min="7" max="7" width="37.85546875" style="74" customWidth="1"/>
    <col min="8" max="16384" width="9.140625" style="74"/>
  </cols>
  <sheetData>
    <row r="2" spans="1:7">
      <c r="A2" s="221" t="s">
        <v>200</v>
      </c>
      <c r="B2" s="221"/>
      <c r="C2" s="221"/>
      <c r="D2" s="221"/>
      <c r="E2" s="221"/>
      <c r="F2" s="221"/>
      <c r="G2" s="221"/>
    </row>
    <row r="3" spans="1:7" ht="6" customHeight="1">
      <c r="A3" s="8"/>
      <c r="B3" s="8"/>
      <c r="C3" s="8"/>
      <c r="D3" s="8"/>
      <c r="E3" s="265"/>
      <c r="F3" s="8"/>
      <c r="G3" s="8"/>
    </row>
    <row r="4" spans="1:7" s="2" customFormat="1" ht="25.5">
      <c r="A4" s="25" t="s">
        <v>0</v>
      </c>
      <c r="B4" s="25" t="s">
        <v>1</v>
      </c>
      <c r="C4" s="25" t="s">
        <v>157</v>
      </c>
      <c r="D4" s="271" t="s">
        <v>311</v>
      </c>
      <c r="E4" s="271" t="s">
        <v>312</v>
      </c>
      <c r="F4" s="271" t="s">
        <v>158</v>
      </c>
      <c r="G4" s="25" t="s">
        <v>2</v>
      </c>
    </row>
    <row r="5" spans="1:7">
      <c r="A5" s="222" t="s">
        <v>298</v>
      </c>
      <c r="B5" s="223"/>
      <c r="C5" s="223"/>
      <c r="D5" s="223"/>
      <c r="E5" s="223"/>
      <c r="F5" s="223"/>
      <c r="G5" s="224"/>
    </row>
    <row r="6" spans="1:7">
      <c r="A6" s="9" t="s">
        <v>8</v>
      </c>
      <c r="B6" s="121" t="s">
        <v>171</v>
      </c>
      <c r="C6" s="95"/>
      <c r="D6" s="71"/>
      <c r="E6" s="272"/>
      <c r="F6" s="72"/>
      <c r="G6" s="20"/>
    </row>
    <row r="7" spans="1:7">
      <c r="A7" s="225" t="s">
        <v>6</v>
      </c>
      <c r="B7" s="226"/>
      <c r="C7" s="226"/>
      <c r="D7" s="226"/>
      <c r="E7" s="226"/>
      <c r="F7" s="226"/>
      <c r="G7" s="227"/>
    </row>
    <row r="8" spans="1:7" s="263" customFormat="1">
      <c r="A8" s="273"/>
      <c r="B8" s="278" t="s">
        <v>313</v>
      </c>
      <c r="C8" s="280">
        <v>352064</v>
      </c>
      <c r="D8" s="280">
        <v>62540.3</v>
      </c>
      <c r="E8" s="280">
        <v>0</v>
      </c>
      <c r="F8" s="280">
        <v>414604.3</v>
      </c>
      <c r="G8" s="274"/>
    </row>
    <row r="9" spans="1:7" s="263" customFormat="1">
      <c r="A9" s="273"/>
      <c r="B9" s="278" t="s">
        <v>314</v>
      </c>
      <c r="C9" s="280">
        <v>25397.4</v>
      </c>
      <c r="D9" s="280">
        <v>0</v>
      </c>
      <c r="E9" s="280">
        <v>0</v>
      </c>
      <c r="F9" s="280">
        <v>25397.4</v>
      </c>
      <c r="G9" s="274"/>
    </row>
    <row r="10" spans="1:7" s="263" customFormat="1">
      <c r="A10" s="273"/>
      <c r="B10" s="278" t="s">
        <v>62</v>
      </c>
      <c r="C10" s="280">
        <v>11172</v>
      </c>
      <c r="D10" s="280">
        <v>0</v>
      </c>
      <c r="E10" s="281">
        <v>-7031</v>
      </c>
      <c r="F10" s="280">
        <v>4141</v>
      </c>
      <c r="G10" s="274"/>
    </row>
    <row r="11" spans="1:7" s="263" customFormat="1">
      <c r="A11" s="273"/>
      <c r="B11" s="278" t="s">
        <v>58</v>
      </c>
      <c r="C11" s="280">
        <v>107688</v>
      </c>
      <c r="D11" s="280">
        <v>5212</v>
      </c>
      <c r="E11" s="280">
        <v>0</v>
      </c>
      <c r="F11" s="280">
        <v>112900</v>
      </c>
      <c r="G11" s="274"/>
    </row>
    <row r="12" spans="1:7" s="263" customFormat="1">
      <c r="A12" s="273"/>
      <c r="B12" s="278" t="s">
        <v>28</v>
      </c>
      <c r="C12" s="280">
        <v>116043</v>
      </c>
      <c r="D12" s="280">
        <v>18857</v>
      </c>
      <c r="E12" s="280">
        <v>0</v>
      </c>
      <c r="F12" s="280">
        <v>134900</v>
      </c>
      <c r="G12" s="274"/>
    </row>
    <row r="13" spans="1:7" s="263" customFormat="1" ht="39.75">
      <c r="A13" s="273"/>
      <c r="B13" s="279" t="s">
        <v>315</v>
      </c>
      <c r="C13" s="280">
        <v>91064.3</v>
      </c>
      <c r="D13" s="280">
        <v>8267</v>
      </c>
      <c r="E13" s="281">
        <v>-1120</v>
      </c>
      <c r="F13" s="280">
        <v>98211.3</v>
      </c>
      <c r="G13" s="274"/>
    </row>
    <row r="14" spans="1:7" s="263" customFormat="1" ht="16.5" customHeight="1">
      <c r="A14" s="273"/>
      <c r="B14" s="279" t="s">
        <v>63</v>
      </c>
      <c r="C14" s="280">
        <v>2516.1</v>
      </c>
      <c r="D14" s="280">
        <v>0</v>
      </c>
      <c r="E14" s="281">
        <v>-1498</v>
      </c>
      <c r="F14" s="280">
        <v>1018.1</v>
      </c>
      <c r="G14" s="275"/>
    </row>
    <row r="15" spans="1:7" s="263" customFormat="1">
      <c r="A15" s="273"/>
      <c r="B15" s="278" t="s">
        <v>64</v>
      </c>
      <c r="C15" s="280">
        <v>10118</v>
      </c>
      <c r="D15" s="280">
        <v>66.599999999999994</v>
      </c>
      <c r="E15" s="280">
        <v>0</v>
      </c>
      <c r="F15" s="280">
        <v>10184.6</v>
      </c>
      <c r="G15" s="275"/>
    </row>
    <row r="16" spans="1:7" s="263" customFormat="1" ht="52.5">
      <c r="A16" s="273"/>
      <c r="B16" s="279" t="s">
        <v>316</v>
      </c>
      <c r="C16" s="280">
        <v>11000</v>
      </c>
      <c r="D16" s="280">
        <v>0</v>
      </c>
      <c r="E16" s="281">
        <v>-3122</v>
      </c>
      <c r="F16" s="280">
        <v>7878</v>
      </c>
      <c r="G16" s="275"/>
    </row>
    <row r="17" spans="1:7" s="263" customFormat="1" ht="27">
      <c r="A17" s="273"/>
      <c r="B17" s="279" t="s">
        <v>317</v>
      </c>
      <c r="C17" s="280">
        <v>0</v>
      </c>
      <c r="D17" s="280">
        <v>0</v>
      </c>
      <c r="E17" s="280"/>
      <c r="F17" s="280">
        <v>0</v>
      </c>
      <c r="G17" s="275"/>
    </row>
    <row r="18" spans="1:7" s="263" customFormat="1">
      <c r="A18" s="273"/>
      <c r="B18" s="278" t="s">
        <v>318</v>
      </c>
      <c r="C18" s="280">
        <v>186048.1</v>
      </c>
      <c r="D18" s="280">
        <v>909.7</v>
      </c>
      <c r="E18" s="281">
        <v>-174235.8</v>
      </c>
      <c r="F18" s="280">
        <v>12722</v>
      </c>
      <c r="G18" s="275"/>
    </row>
    <row r="19" spans="1:7" s="263" customFormat="1">
      <c r="A19" s="273"/>
      <c r="B19" s="278" t="s">
        <v>319</v>
      </c>
      <c r="C19" s="280">
        <v>1160.8</v>
      </c>
      <c r="D19" s="280">
        <v>0</v>
      </c>
      <c r="E19" s="281">
        <v>-821.6</v>
      </c>
      <c r="F19" s="280">
        <v>339.2</v>
      </c>
      <c r="G19" s="275"/>
    </row>
    <row r="20" spans="1:7" s="263" customFormat="1">
      <c r="A20" s="273"/>
      <c r="B20" s="278" t="s">
        <v>320</v>
      </c>
      <c r="C20" s="280">
        <v>3644.8</v>
      </c>
      <c r="D20" s="280">
        <v>0</v>
      </c>
      <c r="E20" s="281">
        <v>-1740</v>
      </c>
      <c r="F20" s="280">
        <v>1904.8</v>
      </c>
      <c r="G20" s="275"/>
    </row>
    <row r="21" spans="1:7">
      <c r="A21" s="273"/>
      <c r="B21" s="278" t="s">
        <v>65</v>
      </c>
      <c r="C21" s="280">
        <v>775.9</v>
      </c>
      <c r="D21" s="280">
        <v>0</v>
      </c>
      <c r="E21" s="281">
        <v>-323.2</v>
      </c>
      <c r="F21" s="280">
        <v>452.7</v>
      </c>
      <c r="G21" s="275"/>
    </row>
    <row r="22" spans="1:7">
      <c r="A22" s="273"/>
      <c r="B22" s="278" t="s">
        <v>321</v>
      </c>
      <c r="C22" s="280">
        <v>1554306.3</v>
      </c>
      <c r="D22" s="280">
        <v>0</v>
      </c>
      <c r="E22" s="281">
        <v>-79.3</v>
      </c>
      <c r="F22" s="280">
        <v>1554227</v>
      </c>
      <c r="G22" s="275"/>
    </row>
    <row r="23" spans="1:7">
      <c r="A23" s="12"/>
      <c r="B23" s="276" t="s">
        <v>4</v>
      </c>
      <c r="C23" s="277"/>
      <c r="D23" s="277">
        <f>SUM(D8:D22)</f>
        <v>95852.6</v>
      </c>
      <c r="E23" s="277">
        <f>SUM(E8:E22)</f>
        <v>-189970.9</v>
      </c>
      <c r="F23" s="277"/>
      <c r="G23" s="15"/>
    </row>
    <row r="24" spans="1:7">
      <c r="A24" s="228" t="s">
        <v>5</v>
      </c>
      <c r="B24" s="228"/>
      <c r="C24" s="228"/>
      <c r="D24" s="228"/>
      <c r="E24" s="228"/>
      <c r="F24" s="228"/>
      <c r="G24" s="228"/>
    </row>
    <row r="25" spans="1:7" s="262" customFormat="1" ht="12.75">
      <c r="A25" s="283" t="s">
        <v>299</v>
      </c>
      <c r="B25" s="278" t="s">
        <v>300</v>
      </c>
      <c r="C25" s="280">
        <v>18067.7</v>
      </c>
      <c r="D25" s="280">
        <v>62.5</v>
      </c>
      <c r="E25" s="281">
        <v>-820.5</v>
      </c>
      <c r="F25" s="284">
        <v>17309.7</v>
      </c>
      <c r="G25" s="261"/>
    </row>
    <row r="26" spans="1:7" s="262" customFormat="1" ht="12.75">
      <c r="A26" s="283" t="s">
        <v>301</v>
      </c>
      <c r="B26" s="279" t="s">
        <v>302</v>
      </c>
      <c r="C26" s="280">
        <v>1212070.5</v>
      </c>
      <c r="D26" s="280">
        <v>2463.5</v>
      </c>
      <c r="E26" s="281">
        <v>-132494.5</v>
      </c>
      <c r="F26" s="284">
        <v>1082039.5</v>
      </c>
      <c r="G26" s="261"/>
    </row>
    <row r="27" spans="1:7" s="262" customFormat="1" ht="12.75">
      <c r="A27" s="283" t="s">
        <v>303</v>
      </c>
      <c r="B27" s="279" t="s">
        <v>304</v>
      </c>
      <c r="C27" s="280">
        <v>904556.4</v>
      </c>
      <c r="D27" s="280">
        <v>0</v>
      </c>
      <c r="E27" s="281">
        <v>-47362.1</v>
      </c>
      <c r="F27" s="284">
        <v>857194.3</v>
      </c>
      <c r="G27" s="261"/>
    </row>
    <row r="28" spans="1:7" s="262" customFormat="1" ht="12.75">
      <c r="A28" s="283" t="s">
        <v>305</v>
      </c>
      <c r="B28" s="279" t="s">
        <v>306</v>
      </c>
      <c r="C28" s="280">
        <v>18752.099999999999</v>
      </c>
      <c r="D28" s="280">
        <v>0</v>
      </c>
      <c r="E28" s="281">
        <v>-1478.4</v>
      </c>
      <c r="F28" s="284">
        <v>17273.7</v>
      </c>
      <c r="G28" s="261"/>
    </row>
    <row r="29" spans="1:7" s="262" customFormat="1" ht="12.75">
      <c r="A29" s="283" t="s">
        <v>307</v>
      </c>
      <c r="B29" s="279" t="s">
        <v>308</v>
      </c>
      <c r="C29" s="280">
        <v>110813.6</v>
      </c>
      <c r="D29" s="280">
        <v>227.8</v>
      </c>
      <c r="E29" s="281">
        <v>-5317.2</v>
      </c>
      <c r="F29" s="284">
        <v>105724.2</v>
      </c>
      <c r="G29" s="261"/>
    </row>
    <row r="30" spans="1:7" s="262" customFormat="1" ht="12.75">
      <c r="A30" s="282">
        <v>10</v>
      </c>
      <c r="B30" s="279" t="s">
        <v>322</v>
      </c>
      <c r="C30" s="280">
        <v>628.79999999999995</v>
      </c>
      <c r="D30" s="280">
        <v>1321.7</v>
      </c>
      <c r="E30" s="280">
        <v>0</v>
      </c>
      <c r="F30" s="284">
        <v>1950.5</v>
      </c>
      <c r="G30" s="261"/>
    </row>
    <row r="31" spans="1:7" s="262" customFormat="1" ht="12.75">
      <c r="A31" s="282">
        <v>11</v>
      </c>
      <c r="B31" s="279" t="s">
        <v>309</v>
      </c>
      <c r="C31" s="280">
        <v>20659.7</v>
      </c>
      <c r="D31" s="280">
        <v>0</v>
      </c>
      <c r="E31" s="281">
        <v>-706.6</v>
      </c>
      <c r="F31" s="284">
        <v>19953.099999999999</v>
      </c>
      <c r="G31" s="261"/>
    </row>
    <row r="32" spans="1:7" s="262" customFormat="1" ht="25.5">
      <c r="A32" s="287">
        <v>13</v>
      </c>
      <c r="B32" s="279" t="s">
        <v>310</v>
      </c>
      <c r="C32" s="280">
        <v>5588.5</v>
      </c>
      <c r="D32" s="280">
        <v>0</v>
      </c>
      <c r="E32" s="281">
        <v>-14.5</v>
      </c>
      <c r="F32" s="284">
        <v>5574</v>
      </c>
      <c r="G32" s="261"/>
    </row>
    <row r="33" spans="1:7" s="262" customFormat="1" ht="25.5">
      <c r="A33" s="287">
        <v>14</v>
      </c>
      <c r="B33" s="279" t="s">
        <v>234</v>
      </c>
      <c r="C33" s="280">
        <v>265000</v>
      </c>
      <c r="D33" s="280">
        <v>90000</v>
      </c>
      <c r="E33" s="280">
        <v>0</v>
      </c>
      <c r="F33" s="284">
        <v>355000</v>
      </c>
      <c r="G33" s="261"/>
    </row>
    <row r="34" spans="1:7" s="3" customFormat="1">
      <c r="A34" s="268"/>
      <c r="B34" s="266" t="s">
        <v>4</v>
      </c>
      <c r="C34" s="267"/>
      <c r="D34" s="267">
        <f>SUM(D25:D33)</f>
        <v>94075.5</v>
      </c>
      <c r="E34" s="267">
        <f t="shared" ref="E34:F34" si="0">SUM(E25:E33)</f>
        <v>-188193.80000000002</v>
      </c>
      <c r="F34" s="267"/>
      <c r="G34" s="269"/>
    </row>
    <row r="35" spans="1:7">
      <c r="A35" s="270" t="s">
        <v>169</v>
      </c>
      <c r="B35" s="270"/>
      <c r="C35" s="270"/>
      <c r="D35" s="285" t="s">
        <v>170</v>
      </c>
      <c r="E35" s="285"/>
      <c r="F35" s="286"/>
      <c r="G35" s="286"/>
    </row>
    <row r="36" spans="1:7">
      <c r="A36" s="5"/>
      <c r="B36" s="6"/>
      <c r="C36" s="7"/>
      <c r="D36" s="7"/>
      <c r="E36" s="264"/>
      <c r="F36" s="7"/>
      <c r="G36" s="6"/>
    </row>
    <row r="37" spans="1:7">
      <c r="A37" s="5"/>
      <c r="B37" s="6"/>
      <c r="C37" s="7"/>
      <c r="D37" s="7"/>
      <c r="E37" s="264"/>
      <c r="F37" s="7"/>
      <c r="G37" s="6"/>
    </row>
    <row r="38" spans="1:7">
      <c r="A38" s="5"/>
      <c r="B38" s="6"/>
      <c r="C38" s="7"/>
      <c r="D38" s="7"/>
      <c r="E38" s="264"/>
      <c r="F38" s="7"/>
      <c r="G38" s="6"/>
    </row>
    <row r="39" spans="1:7">
      <c r="A39" s="5"/>
      <c r="B39" s="6"/>
      <c r="C39" s="7"/>
      <c r="D39" s="7"/>
      <c r="E39" s="264"/>
      <c r="F39" s="7"/>
      <c r="G39" s="6"/>
    </row>
    <row r="40" spans="1:7">
      <c r="A40" s="5"/>
      <c r="B40" s="6"/>
      <c r="C40" s="7"/>
      <c r="D40" s="7"/>
      <c r="E40" s="264"/>
      <c r="F40" s="7"/>
      <c r="G40" s="6"/>
    </row>
    <row r="41" spans="1:7">
      <c r="A41" s="5"/>
      <c r="B41" s="6"/>
      <c r="C41" s="7"/>
      <c r="D41" s="7"/>
      <c r="E41" s="264"/>
      <c r="F41" s="7"/>
      <c r="G41" s="6"/>
    </row>
    <row r="42" spans="1:7">
      <c r="A42" s="5"/>
      <c r="B42" s="6"/>
      <c r="C42" s="7"/>
      <c r="D42" s="7"/>
      <c r="E42" s="264"/>
      <c r="F42" s="7"/>
      <c r="G42" s="6"/>
    </row>
  </sheetData>
  <mergeCells count="4">
    <mergeCell ref="A2:G2"/>
    <mergeCell ref="A5:G5"/>
    <mergeCell ref="A7:G7"/>
    <mergeCell ref="A24:G24"/>
  </mergeCells>
  <hyperlinks>
    <hyperlink ref="D35" r:id="rId1"/>
    <hyperlink ref="B6"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sheetPr>
    <pageSetUpPr fitToPage="1"/>
  </sheetPr>
  <dimension ref="A2:F33"/>
  <sheetViews>
    <sheetView zoomScale="145" zoomScaleNormal="145" workbookViewId="0">
      <pane ySplit="4" topLeftCell="A5" activePane="bottomLeft" state="frozen"/>
      <selection pane="bottomLeft" activeCell="C19" sqref="C19"/>
    </sheetView>
  </sheetViews>
  <sheetFormatPr defaultRowHeight="16.5"/>
  <cols>
    <col min="1" max="1" width="7.140625" style="1" customWidth="1"/>
    <col min="2" max="2" width="31" style="1" customWidth="1"/>
    <col min="3" max="3" width="13.140625" style="1" customWidth="1"/>
    <col min="4" max="4" width="10.85546875" style="1" customWidth="1"/>
    <col min="5" max="5" width="13.5703125" style="1" customWidth="1"/>
    <col min="6" max="6" width="53.5703125" style="1" customWidth="1"/>
    <col min="7" max="16384" width="9.140625" style="1"/>
  </cols>
  <sheetData>
    <row r="2" spans="1:6">
      <c r="A2" s="221" t="s">
        <v>107</v>
      </c>
      <c r="B2" s="221"/>
      <c r="C2" s="221"/>
      <c r="D2" s="221"/>
      <c r="E2" s="221"/>
      <c r="F2" s="221"/>
    </row>
    <row r="3" spans="1:6" ht="6" customHeight="1">
      <c r="A3" s="8"/>
      <c r="B3" s="8"/>
      <c r="C3" s="8"/>
      <c r="D3" s="8"/>
      <c r="E3" s="8"/>
      <c r="F3" s="8"/>
    </row>
    <row r="4" spans="1:6" s="2" customFormat="1" ht="25.5">
      <c r="A4" s="25" t="s">
        <v>0</v>
      </c>
      <c r="B4" s="25" t="s">
        <v>1</v>
      </c>
      <c r="C4" s="25" t="s">
        <v>157</v>
      </c>
      <c r="D4" s="25" t="s">
        <v>14</v>
      </c>
      <c r="E4" s="25" t="s">
        <v>158</v>
      </c>
      <c r="F4" s="25" t="s">
        <v>2</v>
      </c>
    </row>
    <row r="5" spans="1:6">
      <c r="A5" s="222" t="s">
        <v>152</v>
      </c>
      <c r="B5" s="223"/>
      <c r="C5" s="223"/>
      <c r="D5" s="223"/>
      <c r="E5" s="223"/>
      <c r="F5" s="224"/>
    </row>
    <row r="6" spans="1:6">
      <c r="A6" s="9" t="s">
        <v>8</v>
      </c>
      <c r="B6" s="121" t="s">
        <v>171</v>
      </c>
      <c r="C6" s="95"/>
      <c r="D6" s="71"/>
      <c r="E6" s="72"/>
      <c r="F6" s="20"/>
    </row>
    <row r="7" spans="1:6">
      <c r="A7" s="225" t="s">
        <v>6</v>
      </c>
      <c r="B7" s="226"/>
      <c r="C7" s="226"/>
      <c r="D7" s="226"/>
      <c r="E7" s="226"/>
      <c r="F7" s="227"/>
    </row>
    <row r="8" spans="1:6" s="74" customFormat="1">
      <c r="A8" s="23"/>
      <c r="B8" s="75" t="s">
        <v>112</v>
      </c>
      <c r="C8" s="24">
        <v>428.9</v>
      </c>
      <c r="D8" s="24">
        <v>30150.1</v>
      </c>
      <c r="E8" s="24">
        <f t="shared" ref="E8:E9" si="0">C8+D8</f>
        <v>30579</v>
      </c>
      <c r="F8" s="21"/>
    </row>
    <row r="9" spans="1:6" s="74" customFormat="1" ht="117" customHeight="1">
      <c r="A9" s="23"/>
      <c r="B9" s="75" t="s">
        <v>153</v>
      </c>
      <c r="C9" s="24">
        <v>321752.5</v>
      </c>
      <c r="D9" s="24">
        <v>54848</v>
      </c>
      <c r="E9" s="24">
        <f t="shared" si="0"/>
        <v>376600.5</v>
      </c>
      <c r="F9" s="21"/>
    </row>
    <row r="10" spans="1:6">
      <c r="A10" s="12"/>
      <c r="B10" s="13" t="s">
        <v>4</v>
      </c>
      <c r="C10" s="14"/>
      <c r="D10" s="14">
        <f>SUM(D8:D9)</f>
        <v>84998.1</v>
      </c>
      <c r="E10" s="14"/>
      <c r="F10" s="15"/>
    </row>
    <row r="11" spans="1:6" ht="18.75" customHeight="1">
      <c r="A11" s="225" t="s">
        <v>7</v>
      </c>
      <c r="B11" s="226"/>
      <c r="C11" s="226"/>
      <c r="D11" s="226"/>
      <c r="E11" s="226"/>
      <c r="F11" s="227"/>
    </row>
    <row r="12" spans="1:6" ht="25.5">
      <c r="A12" s="10"/>
      <c r="B12" s="73" t="s">
        <v>74</v>
      </c>
      <c r="C12" s="11">
        <v>0</v>
      </c>
      <c r="D12" s="11">
        <v>13138.6</v>
      </c>
      <c r="E12" s="11">
        <f>C12+D12</f>
        <v>13138.6</v>
      </c>
      <c r="F12" s="76" t="s">
        <v>154</v>
      </c>
    </row>
    <row r="13" spans="1:6" s="4" customFormat="1">
      <c r="A13" s="12"/>
      <c r="B13" s="12" t="s">
        <v>4</v>
      </c>
      <c r="C13" s="16"/>
      <c r="D13" s="16">
        <f>SUM(D12:D12)</f>
        <v>13138.6</v>
      </c>
      <c r="E13" s="16"/>
      <c r="F13" s="12"/>
    </row>
    <row r="14" spans="1:6">
      <c r="A14" s="228" t="s">
        <v>5</v>
      </c>
      <c r="B14" s="228"/>
      <c r="C14" s="228"/>
      <c r="D14" s="228"/>
      <c r="E14" s="228"/>
      <c r="F14" s="228"/>
    </row>
    <row r="15" spans="1:6" s="74" customFormat="1" ht="26.25">
      <c r="A15" s="93" t="s">
        <v>16</v>
      </c>
      <c r="B15" s="94" t="s">
        <v>17</v>
      </c>
      <c r="C15" s="92">
        <v>3542.6</v>
      </c>
      <c r="D15" s="86">
        <v>371.9</v>
      </c>
      <c r="E15" s="92">
        <f>C15+D15</f>
        <v>3914.5</v>
      </c>
      <c r="F15" s="88" t="s">
        <v>159</v>
      </c>
    </row>
    <row r="16" spans="1:6" s="74" customFormat="1" ht="51">
      <c r="A16" s="215" t="s">
        <v>3</v>
      </c>
      <c r="B16" s="217" t="s">
        <v>10</v>
      </c>
      <c r="C16" s="219">
        <v>882453.3</v>
      </c>
      <c r="D16" s="86">
        <v>5697.1</v>
      </c>
      <c r="E16" s="219">
        <f>C16+D16+D17</f>
        <v>942998.4</v>
      </c>
      <c r="F16" s="90" t="s">
        <v>160</v>
      </c>
    </row>
    <row r="17" spans="1:6" s="22" customFormat="1">
      <c r="A17" s="216"/>
      <c r="B17" s="218"/>
      <c r="C17" s="220"/>
      <c r="D17" s="86">
        <v>54848</v>
      </c>
      <c r="E17" s="220"/>
      <c r="F17" s="87" t="s">
        <v>161</v>
      </c>
    </row>
    <row r="18" spans="1:6" s="77" customFormat="1" ht="44.25" customHeight="1">
      <c r="A18" s="97" t="s">
        <v>9</v>
      </c>
      <c r="B18" s="96" t="s">
        <v>11</v>
      </c>
      <c r="C18" s="98">
        <v>10945.2</v>
      </c>
      <c r="D18" s="86">
        <v>3635.1</v>
      </c>
      <c r="E18" s="92">
        <f>C18+D18</f>
        <v>14580.300000000001</v>
      </c>
      <c r="F18" s="87" t="s">
        <v>162</v>
      </c>
    </row>
    <row r="19" spans="1:6" s="77" customFormat="1" ht="44.25" customHeight="1">
      <c r="A19" s="97" t="s">
        <v>121</v>
      </c>
      <c r="B19" s="96" t="s">
        <v>122</v>
      </c>
      <c r="C19" s="98">
        <v>616929</v>
      </c>
      <c r="D19" s="116">
        <v>47706.5</v>
      </c>
      <c r="E19" s="115">
        <f>C19+D19</f>
        <v>664635.5</v>
      </c>
      <c r="F19" s="87" t="s">
        <v>163</v>
      </c>
    </row>
    <row r="20" spans="1:6" s="77" customFormat="1" ht="44.25" customHeight="1">
      <c r="A20" s="97" t="s">
        <v>23</v>
      </c>
      <c r="B20" s="96" t="s">
        <v>26</v>
      </c>
      <c r="C20" s="98">
        <v>228307.1</v>
      </c>
      <c r="D20" s="116">
        <v>400</v>
      </c>
      <c r="E20" s="115">
        <f>C20+D20</f>
        <v>228707.1</v>
      </c>
      <c r="F20" s="87" t="s">
        <v>164</v>
      </c>
    </row>
    <row r="21" spans="1:6" s="77" customFormat="1" ht="76.5">
      <c r="A21" s="97" t="s">
        <v>54</v>
      </c>
      <c r="B21" s="99" t="s">
        <v>55</v>
      </c>
      <c r="C21" s="98">
        <v>2119.9</v>
      </c>
      <c r="D21" s="89">
        <v>1500</v>
      </c>
      <c r="E21" s="92">
        <f>C21+D21</f>
        <v>3619.9</v>
      </c>
      <c r="F21" s="87" t="s">
        <v>165</v>
      </c>
    </row>
    <row r="22" spans="1:6" s="77" customFormat="1" ht="51">
      <c r="A22" s="97" t="s">
        <v>24</v>
      </c>
      <c r="B22" s="99" t="s">
        <v>27</v>
      </c>
      <c r="C22" s="98">
        <v>95089.3</v>
      </c>
      <c r="D22" s="116">
        <v>155.69999999999999</v>
      </c>
      <c r="E22" s="115">
        <f t="shared" ref="E22:E24" si="1">C22+D22</f>
        <v>95245</v>
      </c>
      <c r="F22" s="87" t="s">
        <v>166</v>
      </c>
    </row>
    <row r="23" spans="1:6" s="77" customFormat="1" ht="63.75">
      <c r="A23" s="97" t="s">
        <v>12</v>
      </c>
      <c r="B23" s="99" t="s">
        <v>13</v>
      </c>
      <c r="C23" s="98">
        <v>18047.900000000001</v>
      </c>
      <c r="D23" s="116">
        <v>951.7</v>
      </c>
      <c r="E23" s="115">
        <f t="shared" si="1"/>
        <v>18999.600000000002</v>
      </c>
      <c r="F23" s="87" t="s">
        <v>167</v>
      </c>
    </row>
    <row r="24" spans="1:6" s="77" customFormat="1" ht="25.5">
      <c r="A24" s="97" t="s">
        <v>48</v>
      </c>
      <c r="B24" s="99" t="s">
        <v>49</v>
      </c>
      <c r="C24" s="98">
        <v>24717.8</v>
      </c>
      <c r="D24" s="116">
        <v>-17129.3</v>
      </c>
      <c r="E24" s="115">
        <f t="shared" si="1"/>
        <v>7588.5</v>
      </c>
      <c r="F24" s="87" t="s">
        <v>168</v>
      </c>
    </row>
    <row r="25" spans="1:6" s="3" customFormat="1">
      <c r="A25" s="17"/>
      <c r="B25" s="13" t="s">
        <v>4</v>
      </c>
      <c r="C25" s="16"/>
      <c r="D25" s="16">
        <f>SUM(D15:D24)</f>
        <v>98136.7</v>
      </c>
      <c r="E25" s="16"/>
      <c r="F25" s="18"/>
    </row>
    <row r="26" spans="1:6">
      <c r="A26" s="19" t="s">
        <v>169</v>
      </c>
      <c r="B26" s="19"/>
      <c r="C26" s="19"/>
      <c r="D26" s="117" t="s">
        <v>170</v>
      </c>
      <c r="E26" s="70"/>
      <c r="F26" s="70"/>
    </row>
    <row r="27" spans="1:6">
      <c r="A27" s="5"/>
      <c r="B27" s="6"/>
      <c r="C27" s="7"/>
      <c r="D27" s="7"/>
      <c r="E27" s="7"/>
      <c r="F27" s="6"/>
    </row>
    <row r="28" spans="1:6">
      <c r="A28" s="5"/>
      <c r="B28" s="6"/>
      <c r="C28" s="7"/>
      <c r="D28" s="7"/>
      <c r="E28" s="7"/>
      <c r="F28" s="6"/>
    </row>
    <row r="29" spans="1:6">
      <c r="A29" s="5"/>
      <c r="B29" s="6"/>
      <c r="C29" s="7"/>
      <c r="D29" s="7"/>
      <c r="E29" s="7"/>
      <c r="F29" s="6"/>
    </row>
    <row r="30" spans="1:6">
      <c r="A30" s="5"/>
      <c r="B30" s="6"/>
      <c r="C30" s="7"/>
      <c r="D30" s="7"/>
      <c r="E30" s="7"/>
      <c r="F30" s="6"/>
    </row>
    <row r="31" spans="1:6">
      <c r="A31" s="5"/>
      <c r="B31" s="6"/>
      <c r="C31" s="7"/>
      <c r="D31" s="7"/>
      <c r="E31" s="7"/>
      <c r="F31" s="6"/>
    </row>
    <row r="32" spans="1:6">
      <c r="A32" s="5"/>
      <c r="B32" s="6"/>
      <c r="C32" s="7"/>
      <c r="D32" s="7"/>
      <c r="E32" s="7"/>
      <c r="F32" s="6"/>
    </row>
    <row r="33" spans="1:6">
      <c r="A33" s="5"/>
      <c r="B33" s="6"/>
      <c r="C33" s="7"/>
      <c r="D33" s="7"/>
      <c r="E33" s="7"/>
      <c r="F33" s="6"/>
    </row>
  </sheetData>
  <mergeCells count="9">
    <mergeCell ref="A16:A17"/>
    <mergeCell ref="B16:B17"/>
    <mergeCell ref="C16:C17"/>
    <mergeCell ref="E16:E17"/>
    <mergeCell ref="A2:F2"/>
    <mergeCell ref="A5:F5"/>
    <mergeCell ref="A7:F7"/>
    <mergeCell ref="A11:F11"/>
    <mergeCell ref="A14:F14"/>
  </mergeCells>
  <hyperlinks>
    <hyperlink ref="D26" r:id="rId1"/>
    <hyperlink ref="B6" r:id="rId2"/>
  </hyperlinks>
  <pageMargins left="0.31496062992125984" right="0.23622047244094491" top="0.43307086614173229" bottom="0.43307086614173229" header="0.31496062992125984" footer="0.31496062992125984"/>
  <pageSetup paperSize="9" scale="67" orientation="landscape" r:id="rId3"/>
</worksheet>
</file>

<file path=xl/worksheets/sheet3.xml><?xml version="1.0" encoding="utf-8"?>
<worksheet xmlns="http://schemas.openxmlformats.org/spreadsheetml/2006/main" xmlns:r="http://schemas.openxmlformats.org/officeDocument/2006/relationships">
  <sheetPr>
    <pageSetUpPr fitToPage="1"/>
  </sheetPr>
  <dimension ref="A2:F32"/>
  <sheetViews>
    <sheetView zoomScale="140" zoomScaleNormal="140" workbookViewId="0">
      <pane ySplit="4" topLeftCell="A5" activePane="bottomLeft" state="frozen"/>
      <selection pane="bottomLeft" activeCell="E21" sqref="E21:E22"/>
    </sheetView>
  </sheetViews>
  <sheetFormatPr defaultRowHeight="16.5"/>
  <cols>
    <col min="1" max="1" width="7.140625" style="74" customWidth="1"/>
    <col min="2" max="2" width="31" style="74" customWidth="1"/>
    <col min="3" max="3" width="13.140625" style="74" customWidth="1"/>
    <col min="4" max="4" width="10.85546875" style="74" customWidth="1"/>
    <col min="5" max="5" width="13.5703125" style="74" customWidth="1"/>
    <col min="6" max="6" width="53.5703125" style="74" customWidth="1"/>
    <col min="7" max="16384" width="9.140625" style="74"/>
  </cols>
  <sheetData>
    <row r="2" spans="1:6">
      <c r="A2" s="221" t="s">
        <v>107</v>
      </c>
      <c r="B2" s="221"/>
      <c r="C2" s="221"/>
      <c r="D2" s="221"/>
      <c r="E2" s="221"/>
      <c r="F2" s="221"/>
    </row>
    <row r="3" spans="1:6" ht="6" customHeight="1">
      <c r="A3" s="8"/>
      <c r="B3" s="8"/>
      <c r="C3" s="8"/>
      <c r="D3" s="8"/>
      <c r="E3" s="8"/>
      <c r="F3" s="8"/>
    </row>
    <row r="4" spans="1:6" s="2" customFormat="1" ht="25.5">
      <c r="A4" s="25" t="s">
        <v>0</v>
      </c>
      <c r="B4" s="25" t="s">
        <v>1</v>
      </c>
      <c r="C4" s="25" t="s">
        <v>157</v>
      </c>
      <c r="D4" s="25" t="s">
        <v>14</v>
      </c>
      <c r="E4" s="25" t="s">
        <v>158</v>
      </c>
      <c r="F4" s="25" t="s">
        <v>2</v>
      </c>
    </row>
    <row r="5" spans="1:6">
      <c r="A5" s="222" t="s">
        <v>172</v>
      </c>
      <c r="B5" s="223"/>
      <c r="C5" s="223"/>
      <c r="D5" s="223"/>
      <c r="E5" s="223"/>
      <c r="F5" s="224"/>
    </row>
    <row r="6" spans="1:6">
      <c r="A6" s="9" t="s">
        <v>8</v>
      </c>
      <c r="B6" s="121" t="s">
        <v>171</v>
      </c>
      <c r="C6" s="95"/>
      <c r="D6" s="71"/>
      <c r="E6" s="72"/>
      <c r="F6" s="20"/>
    </row>
    <row r="7" spans="1:6">
      <c r="A7" s="225" t="s">
        <v>6</v>
      </c>
      <c r="B7" s="226"/>
      <c r="C7" s="226"/>
      <c r="D7" s="226"/>
      <c r="E7" s="226"/>
      <c r="F7" s="227"/>
    </row>
    <row r="8" spans="1:6">
      <c r="A8" s="23"/>
      <c r="B8" s="75" t="s">
        <v>112</v>
      </c>
      <c r="C8" s="24">
        <v>30579</v>
      </c>
      <c r="D8" s="24">
        <v>5229.2</v>
      </c>
      <c r="E8" s="24">
        <f t="shared" ref="E8" si="0">C8+D8</f>
        <v>35808.199999999997</v>
      </c>
      <c r="F8" s="21"/>
    </row>
    <row r="9" spans="1:6">
      <c r="A9" s="12"/>
      <c r="B9" s="13" t="s">
        <v>4</v>
      </c>
      <c r="C9" s="14"/>
      <c r="D9" s="14">
        <f>SUM(D8:D8)</f>
        <v>5229.2</v>
      </c>
      <c r="E9" s="14"/>
      <c r="F9" s="15"/>
    </row>
    <row r="10" spans="1:6" ht="18.75" customHeight="1">
      <c r="A10" s="225" t="s">
        <v>7</v>
      </c>
      <c r="B10" s="226"/>
      <c r="C10" s="226"/>
      <c r="D10" s="226"/>
      <c r="E10" s="226"/>
      <c r="F10" s="227"/>
    </row>
    <row r="11" spans="1:6">
      <c r="A11" s="10"/>
      <c r="B11" s="75"/>
      <c r="C11" s="11"/>
      <c r="D11" s="11"/>
      <c r="E11" s="11"/>
      <c r="F11" s="76"/>
    </row>
    <row r="12" spans="1:6" s="4" customFormat="1">
      <c r="A12" s="12"/>
      <c r="B12" s="12" t="s">
        <v>4</v>
      </c>
      <c r="C12" s="16"/>
      <c r="D12" s="16">
        <f>SUM(D11:D11)</f>
        <v>0</v>
      </c>
      <c r="E12" s="16"/>
      <c r="F12" s="12"/>
    </row>
    <row r="13" spans="1:6">
      <c r="A13" s="228" t="s">
        <v>5</v>
      </c>
      <c r="B13" s="228"/>
      <c r="C13" s="228"/>
      <c r="D13" s="228"/>
      <c r="E13" s="228"/>
      <c r="F13" s="228"/>
    </row>
    <row r="14" spans="1:6" ht="38.25">
      <c r="A14" s="119" t="s">
        <v>3</v>
      </c>
      <c r="B14" s="94" t="s">
        <v>10</v>
      </c>
      <c r="C14" s="120">
        <v>942998.4</v>
      </c>
      <c r="D14" s="86">
        <v>691.9</v>
      </c>
      <c r="E14" s="120">
        <f>C14+D14</f>
        <v>943690.3</v>
      </c>
      <c r="F14" s="90" t="s">
        <v>173</v>
      </c>
    </row>
    <row r="15" spans="1:6" s="77" customFormat="1" ht="77.25" customHeight="1">
      <c r="A15" s="97" t="s">
        <v>121</v>
      </c>
      <c r="B15" s="96" t="s">
        <v>122</v>
      </c>
      <c r="C15" s="98">
        <v>664635.5</v>
      </c>
      <c r="D15" s="116">
        <v>-1850.1</v>
      </c>
      <c r="E15" s="120">
        <f>C15+D15</f>
        <v>662785.4</v>
      </c>
      <c r="F15" s="87" t="s">
        <v>174</v>
      </c>
    </row>
    <row r="16" spans="1:6" s="77" customFormat="1" ht="44.25" customHeight="1">
      <c r="A16" s="215" t="s">
        <v>23</v>
      </c>
      <c r="B16" s="217" t="s">
        <v>26</v>
      </c>
      <c r="C16" s="219">
        <v>228707.1</v>
      </c>
      <c r="D16" s="116">
        <v>1500</v>
      </c>
      <c r="E16" s="219">
        <f>C16+D16+D17</f>
        <v>230307.1</v>
      </c>
      <c r="F16" s="87" t="s">
        <v>175</v>
      </c>
    </row>
    <row r="17" spans="1:6" s="77" customFormat="1" ht="44.25" customHeight="1">
      <c r="A17" s="216"/>
      <c r="B17" s="218"/>
      <c r="C17" s="220"/>
      <c r="D17" s="116">
        <v>100</v>
      </c>
      <c r="E17" s="220"/>
      <c r="F17" s="87" t="s">
        <v>164</v>
      </c>
    </row>
    <row r="18" spans="1:6" s="77" customFormat="1" ht="76.5">
      <c r="A18" s="97" t="s">
        <v>54</v>
      </c>
      <c r="B18" s="99" t="s">
        <v>55</v>
      </c>
      <c r="C18" s="98">
        <v>3619.9</v>
      </c>
      <c r="D18" s="116">
        <v>3000</v>
      </c>
      <c r="E18" s="120">
        <f>C18+D18</f>
        <v>6619.9</v>
      </c>
      <c r="F18" s="87" t="s">
        <v>165</v>
      </c>
    </row>
    <row r="19" spans="1:6" s="77" customFormat="1" ht="51">
      <c r="A19" s="215" t="s">
        <v>31</v>
      </c>
      <c r="B19" s="229" t="s">
        <v>176</v>
      </c>
      <c r="C19" s="219">
        <v>17700.400000000001</v>
      </c>
      <c r="D19" s="116">
        <v>54.6</v>
      </c>
      <c r="E19" s="219">
        <f>C19+D19+D20</f>
        <v>18055</v>
      </c>
      <c r="F19" s="87" t="s">
        <v>178</v>
      </c>
    </row>
    <row r="20" spans="1:6" s="77" customFormat="1" ht="38.25">
      <c r="A20" s="216"/>
      <c r="B20" s="230"/>
      <c r="C20" s="220"/>
      <c r="D20" s="116">
        <v>300</v>
      </c>
      <c r="E20" s="220"/>
      <c r="F20" s="87" t="s">
        <v>177</v>
      </c>
    </row>
    <row r="21" spans="1:6" s="77" customFormat="1" ht="38.25">
      <c r="A21" s="215" t="s">
        <v>24</v>
      </c>
      <c r="B21" s="229" t="s">
        <v>27</v>
      </c>
      <c r="C21" s="219">
        <v>95245</v>
      </c>
      <c r="D21" s="116">
        <v>28.1</v>
      </c>
      <c r="E21" s="219">
        <f>C21+D21+D22</f>
        <v>96547.1</v>
      </c>
      <c r="F21" s="87" t="s">
        <v>181</v>
      </c>
    </row>
    <row r="22" spans="1:6" s="77" customFormat="1" ht="51">
      <c r="A22" s="216"/>
      <c r="B22" s="230"/>
      <c r="C22" s="220"/>
      <c r="D22" s="116">
        <v>1274</v>
      </c>
      <c r="E22" s="220"/>
      <c r="F22" s="87" t="s">
        <v>179</v>
      </c>
    </row>
    <row r="23" spans="1:6" s="77" customFormat="1" ht="51">
      <c r="A23" s="97" t="s">
        <v>12</v>
      </c>
      <c r="B23" s="99" t="s">
        <v>13</v>
      </c>
      <c r="C23" s="98">
        <v>18999.599999999999</v>
      </c>
      <c r="D23" s="116">
        <v>130.69999999999999</v>
      </c>
      <c r="E23" s="120">
        <f t="shared" ref="E23" si="1">C23+D23</f>
        <v>19130.3</v>
      </c>
      <c r="F23" s="87" t="s">
        <v>180</v>
      </c>
    </row>
    <row r="24" spans="1:6" s="3" customFormat="1">
      <c r="A24" s="17"/>
      <c r="B24" s="13" t="s">
        <v>4</v>
      </c>
      <c r="C24" s="16"/>
      <c r="D24" s="16">
        <f>SUM(D14:D23)</f>
        <v>5229.2</v>
      </c>
      <c r="E24" s="16"/>
      <c r="F24" s="18"/>
    </row>
    <row r="25" spans="1:6">
      <c r="A25" s="19" t="s">
        <v>169</v>
      </c>
      <c r="B25" s="19"/>
      <c r="C25" s="19"/>
      <c r="D25" s="117" t="s">
        <v>170</v>
      </c>
      <c r="E25" s="70"/>
      <c r="F25" s="70"/>
    </row>
    <row r="26" spans="1:6">
      <c r="A26" s="5"/>
      <c r="B26" s="6"/>
      <c r="C26" s="7"/>
      <c r="D26" s="7"/>
      <c r="E26" s="7"/>
      <c r="F26" s="6"/>
    </row>
    <row r="27" spans="1:6">
      <c r="A27" s="5"/>
      <c r="B27" s="6"/>
      <c r="C27" s="7"/>
      <c r="D27" s="7"/>
      <c r="E27" s="7"/>
      <c r="F27" s="6"/>
    </row>
    <row r="28" spans="1:6">
      <c r="A28" s="5"/>
      <c r="B28" s="6"/>
      <c r="C28" s="7"/>
      <c r="D28" s="7"/>
      <c r="E28" s="7"/>
      <c r="F28" s="6"/>
    </row>
    <row r="29" spans="1:6">
      <c r="A29" s="5"/>
      <c r="B29" s="6"/>
      <c r="C29" s="7"/>
      <c r="D29" s="7"/>
      <c r="E29" s="7"/>
      <c r="F29" s="6"/>
    </row>
    <row r="30" spans="1:6">
      <c r="A30" s="5"/>
      <c r="B30" s="6"/>
      <c r="C30" s="7"/>
      <c r="D30" s="7"/>
      <c r="E30" s="7"/>
      <c r="F30" s="6"/>
    </row>
    <row r="31" spans="1:6">
      <c r="A31" s="5"/>
      <c r="B31" s="6"/>
      <c r="C31" s="7"/>
      <c r="D31" s="7"/>
      <c r="E31" s="7"/>
      <c r="F31" s="6"/>
    </row>
    <row r="32" spans="1:6">
      <c r="A32" s="5"/>
      <c r="B32" s="6"/>
      <c r="C32" s="7"/>
      <c r="D32" s="7"/>
      <c r="E32" s="7"/>
      <c r="F32" s="6"/>
    </row>
  </sheetData>
  <mergeCells count="17">
    <mergeCell ref="E16:E17"/>
    <mergeCell ref="C16:C17"/>
    <mergeCell ref="B16:B17"/>
    <mergeCell ref="A16:A17"/>
    <mergeCell ref="A2:F2"/>
    <mergeCell ref="A5:F5"/>
    <mergeCell ref="A7:F7"/>
    <mergeCell ref="A10:F10"/>
    <mergeCell ref="A13:F13"/>
    <mergeCell ref="E19:E20"/>
    <mergeCell ref="C19:C20"/>
    <mergeCell ref="B19:B20"/>
    <mergeCell ref="A19:A20"/>
    <mergeCell ref="E21:E22"/>
    <mergeCell ref="C21:C22"/>
    <mergeCell ref="B21:B22"/>
    <mergeCell ref="A21:A22"/>
  </mergeCells>
  <hyperlinks>
    <hyperlink ref="D25" r:id="rId1"/>
    <hyperlink ref="B6" r:id="rId2"/>
  </hyperlinks>
  <pageMargins left="0.31496062992125984" right="0.23622047244094491" top="0.43307086614173229" bottom="0.43307086614173229" header="0.31496062992125984" footer="0.31496062992125984"/>
  <pageSetup paperSize="9" fitToHeight="2" orientation="landscape" r:id="rId3"/>
</worksheet>
</file>

<file path=xl/worksheets/sheet4.xml><?xml version="1.0" encoding="utf-8"?>
<worksheet xmlns="http://schemas.openxmlformats.org/spreadsheetml/2006/main" xmlns:r="http://schemas.openxmlformats.org/officeDocument/2006/relationships">
  <sheetPr>
    <pageSetUpPr fitToPage="1"/>
  </sheetPr>
  <dimension ref="A2:F29"/>
  <sheetViews>
    <sheetView zoomScale="145" zoomScaleNormal="145" workbookViewId="0">
      <pane ySplit="4" topLeftCell="A5" activePane="bottomLeft" state="frozen"/>
      <selection pane="bottomLeft" activeCell="F27" sqref="F27"/>
    </sheetView>
  </sheetViews>
  <sheetFormatPr defaultRowHeight="16.5"/>
  <cols>
    <col min="1" max="1" width="7.140625" style="74" customWidth="1"/>
    <col min="2" max="2" width="31" style="74" customWidth="1"/>
    <col min="3" max="3" width="13.140625" style="74" customWidth="1"/>
    <col min="4" max="4" width="10.85546875" style="74" customWidth="1"/>
    <col min="5" max="5" width="13.5703125" style="74" customWidth="1"/>
    <col min="6" max="6" width="53.5703125" style="74" customWidth="1"/>
    <col min="7" max="16384" width="9.140625" style="74"/>
  </cols>
  <sheetData>
    <row r="2" spans="1:6">
      <c r="A2" s="221" t="s">
        <v>107</v>
      </c>
      <c r="B2" s="221"/>
      <c r="C2" s="221"/>
      <c r="D2" s="221"/>
      <c r="E2" s="221"/>
      <c r="F2" s="221"/>
    </row>
    <row r="3" spans="1:6" ht="6" customHeight="1">
      <c r="A3" s="8"/>
      <c r="B3" s="8"/>
      <c r="C3" s="8"/>
      <c r="D3" s="8"/>
      <c r="E3" s="8"/>
      <c r="F3" s="8"/>
    </row>
    <row r="4" spans="1:6" s="2" customFormat="1" ht="25.5">
      <c r="A4" s="25" t="s">
        <v>0</v>
      </c>
      <c r="B4" s="25" t="s">
        <v>1</v>
      </c>
      <c r="C4" s="25" t="s">
        <v>157</v>
      </c>
      <c r="D4" s="25" t="s">
        <v>14</v>
      </c>
      <c r="E4" s="25" t="s">
        <v>158</v>
      </c>
      <c r="F4" s="25" t="s">
        <v>2</v>
      </c>
    </row>
    <row r="5" spans="1:6">
      <c r="A5" s="222" t="s">
        <v>187</v>
      </c>
      <c r="B5" s="223"/>
      <c r="C5" s="223"/>
      <c r="D5" s="223"/>
      <c r="E5" s="223"/>
      <c r="F5" s="224"/>
    </row>
    <row r="6" spans="1:6">
      <c r="A6" s="9" t="s">
        <v>8</v>
      </c>
      <c r="B6" s="121" t="s">
        <v>171</v>
      </c>
      <c r="C6" s="95"/>
      <c r="D6" s="71"/>
      <c r="E6" s="72"/>
      <c r="F6" s="20"/>
    </row>
    <row r="7" spans="1:6">
      <c r="A7" s="225" t="s">
        <v>6</v>
      </c>
      <c r="B7" s="226"/>
      <c r="C7" s="226"/>
      <c r="D7" s="226"/>
      <c r="E7" s="226"/>
      <c r="F7" s="227"/>
    </row>
    <row r="8" spans="1:6">
      <c r="A8" s="23"/>
      <c r="B8" s="75" t="s">
        <v>112</v>
      </c>
      <c r="C8" s="24">
        <v>35808.1</v>
      </c>
      <c r="D8" s="24">
        <v>12081.1</v>
      </c>
      <c r="E8" s="24">
        <f t="shared" ref="E8" si="0">C8+D8</f>
        <v>47889.2</v>
      </c>
      <c r="F8" s="21"/>
    </row>
    <row r="9" spans="1:6">
      <c r="A9" s="12"/>
      <c r="B9" s="13" t="s">
        <v>4</v>
      </c>
      <c r="C9" s="14"/>
      <c r="D9" s="14">
        <f>SUM(D8:D8)</f>
        <v>12081.1</v>
      </c>
      <c r="E9" s="14"/>
      <c r="F9" s="15"/>
    </row>
    <row r="10" spans="1:6" ht="18.75" customHeight="1">
      <c r="A10" s="225" t="s">
        <v>7</v>
      </c>
      <c r="B10" s="226"/>
      <c r="C10" s="226"/>
      <c r="D10" s="226"/>
      <c r="E10" s="226"/>
      <c r="F10" s="227"/>
    </row>
    <row r="11" spans="1:6">
      <c r="A11" s="10"/>
      <c r="B11" s="75"/>
      <c r="C11" s="11"/>
      <c r="D11" s="11"/>
      <c r="E11" s="11"/>
      <c r="F11" s="76"/>
    </row>
    <row r="12" spans="1:6" s="4" customFormat="1">
      <c r="A12" s="12"/>
      <c r="B12" s="12" t="s">
        <v>4</v>
      </c>
      <c r="C12" s="16"/>
      <c r="D12" s="16">
        <f>SUM(D11:D11)</f>
        <v>0</v>
      </c>
      <c r="E12" s="16"/>
      <c r="F12" s="12"/>
    </row>
    <row r="13" spans="1:6">
      <c r="A13" s="228" t="s">
        <v>5</v>
      </c>
      <c r="B13" s="228"/>
      <c r="C13" s="228"/>
      <c r="D13" s="228"/>
      <c r="E13" s="228"/>
      <c r="F13" s="228"/>
    </row>
    <row r="14" spans="1:6" ht="38.25">
      <c r="A14" s="123" t="s">
        <v>16</v>
      </c>
      <c r="B14" s="94" t="s">
        <v>188</v>
      </c>
      <c r="C14" s="124">
        <v>3914.5</v>
      </c>
      <c r="D14" s="86">
        <v>86.1</v>
      </c>
      <c r="E14" s="124">
        <f>C14+D14</f>
        <v>4000.6</v>
      </c>
      <c r="F14" s="90" t="s">
        <v>189</v>
      </c>
    </row>
    <row r="15" spans="1:6" ht="51">
      <c r="A15" s="215" t="s">
        <v>3</v>
      </c>
      <c r="B15" s="217" t="s">
        <v>10</v>
      </c>
      <c r="C15" s="219">
        <f>943690.3+360.4</f>
        <v>944050.70000000007</v>
      </c>
      <c r="D15" s="86">
        <v>44</v>
      </c>
      <c r="E15" s="219">
        <f>C15+D15+D16</f>
        <v>952819.50000000012</v>
      </c>
      <c r="F15" s="90" t="s">
        <v>191</v>
      </c>
    </row>
    <row r="16" spans="1:6" ht="51">
      <c r="A16" s="216"/>
      <c r="B16" s="218"/>
      <c r="C16" s="220"/>
      <c r="D16" s="116">
        <v>8724.7999999999993</v>
      </c>
      <c r="E16" s="220"/>
      <c r="F16" s="90" t="s">
        <v>190</v>
      </c>
    </row>
    <row r="17" spans="1:6" s="77" customFormat="1" ht="38.25">
      <c r="A17" s="97" t="s">
        <v>9</v>
      </c>
      <c r="B17" s="96" t="s">
        <v>192</v>
      </c>
      <c r="C17" s="98">
        <v>14580.3</v>
      </c>
      <c r="D17" s="116">
        <v>764.8</v>
      </c>
      <c r="E17" s="124">
        <f>C17+D17</f>
        <v>15345.099999999999</v>
      </c>
      <c r="F17" s="87" t="s">
        <v>197</v>
      </c>
    </row>
    <row r="18" spans="1:6" s="77" customFormat="1" ht="44.25" customHeight="1">
      <c r="A18" s="123" t="s">
        <v>23</v>
      </c>
      <c r="B18" s="94" t="s">
        <v>26</v>
      </c>
      <c r="C18" s="124">
        <f>230307.1-360.4</f>
        <v>229946.7</v>
      </c>
      <c r="D18" s="116">
        <v>1000</v>
      </c>
      <c r="E18" s="124">
        <f>C18+D18</f>
        <v>230946.7</v>
      </c>
      <c r="F18" s="87" t="s">
        <v>193</v>
      </c>
    </row>
    <row r="19" spans="1:6" s="77" customFormat="1" ht="76.5">
      <c r="A19" s="215" t="s">
        <v>24</v>
      </c>
      <c r="B19" s="229" t="s">
        <v>27</v>
      </c>
      <c r="C19" s="219">
        <v>96547.1</v>
      </c>
      <c r="D19" s="116">
        <v>1011.4</v>
      </c>
      <c r="E19" s="219">
        <f>C19+D19+D20</f>
        <v>98008.5</v>
      </c>
      <c r="F19" s="87" t="s">
        <v>194</v>
      </c>
    </row>
    <row r="20" spans="1:6" s="77" customFormat="1" ht="51">
      <c r="A20" s="216"/>
      <c r="B20" s="230"/>
      <c r="C20" s="220"/>
      <c r="D20" s="116">
        <v>450</v>
      </c>
      <c r="E20" s="220"/>
      <c r="F20" s="87" t="s">
        <v>195</v>
      </c>
    </row>
    <row r="21" spans="1:6" s="3" customFormat="1">
      <c r="A21" s="17"/>
      <c r="B21" s="13" t="s">
        <v>4</v>
      </c>
      <c r="C21" s="16"/>
      <c r="D21" s="16">
        <f>SUM(D14:D20)</f>
        <v>12081.099999999999</v>
      </c>
      <c r="E21" s="16"/>
      <c r="F21" s="18"/>
    </row>
    <row r="22" spans="1:6">
      <c r="A22" s="19" t="s">
        <v>169</v>
      </c>
      <c r="B22" s="19"/>
      <c r="C22" s="19"/>
      <c r="D22" s="117" t="s">
        <v>170</v>
      </c>
      <c r="E22" s="70"/>
      <c r="F22" s="70"/>
    </row>
    <row r="23" spans="1:6">
      <c r="A23" s="5"/>
      <c r="B23" s="6"/>
      <c r="C23" s="7"/>
      <c r="D23" s="7"/>
      <c r="E23" s="7"/>
      <c r="F23" s="6"/>
    </row>
    <row r="24" spans="1:6">
      <c r="A24" s="5"/>
      <c r="B24" s="6"/>
      <c r="C24" s="7"/>
      <c r="D24" s="7"/>
      <c r="E24" s="7"/>
      <c r="F24" s="6"/>
    </row>
    <row r="25" spans="1:6">
      <c r="A25" s="5"/>
      <c r="B25" s="6"/>
      <c r="C25" s="7"/>
      <c r="D25" s="7"/>
      <c r="E25" s="7"/>
      <c r="F25" s="6"/>
    </row>
    <row r="26" spans="1:6">
      <c r="A26" s="5"/>
      <c r="B26" s="6"/>
      <c r="C26" s="7"/>
      <c r="D26" s="7"/>
      <c r="E26" s="7"/>
      <c r="F26" s="6"/>
    </row>
    <row r="27" spans="1:6">
      <c r="A27" s="5"/>
      <c r="B27" s="6"/>
      <c r="C27" s="7"/>
      <c r="D27" s="7"/>
      <c r="E27" s="7"/>
      <c r="F27" s="6"/>
    </row>
    <row r="28" spans="1:6">
      <c r="A28" s="5"/>
      <c r="B28" s="6"/>
      <c r="C28" s="7"/>
      <c r="D28" s="7"/>
      <c r="E28" s="7"/>
      <c r="F28" s="6"/>
    </row>
    <row r="29" spans="1:6">
      <c r="A29" s="5"/>
      <c r="B29" s="6"/>
      <c r="C29" s="7"/>
      <c r="D29" s="7"/>
      <c r="E29" s="7"/>
      <c r="F29" s="6"/>
    </row>
  </sheetData>
  <mergeCells count="13">
    <mergeCell ref="E15:E16"/>
    <mergeCell ref="C15:C16"/>
    <mergeCell ref="B15:B16"/>
    <mergeCell ref="A15:A16"/>
    <mergeCell ref="A19:A20"/>
    <mergeCell ref="B19:B20"/>
    <mergeCell ref="C19:C20"/>
    <mergeCell ref="E19:E20"/>
    <mergeCell ref="A2:F2"/>
    <mergeCell ref="A5:F5"/>
    <mergeCell ref="A7:F7"/>
    <mergeCell ref="A10:F10"/>
    <mergeCell ref="A13:F13"/>
  </mergeCells>
  <hyperlinks>
    <hyperlink ref="D22" r:id="rId1"/>
    <hyperlink ref="B6" r:id="rId2"/>
  </hyperlinks>
  <pageMargins left="0.31496062992125984" right="0.23622047244094491" top="0.43307086614173229" bottom="0.43307086614173229" header="0.31496062992125984" footer="0.31496062992125984"/>
  <pageSetup paperSize="9" fitToHeight="2" orientation="landscape" r:id="rId3"/>
</worksheet>
</file>

<file path=xl/worksheets/sheet5.xml><?xml version="1.0" encoding="utf-8"?>
<worksheet xmlns="http://schemas.openxmlformats.org/spreadsheetml/2006/main" xmlns:r="http://schemas.openxmlformats.org/officeDocument/2006/relationships">
  <sheetPr>
    <pageSetUpPr fitToPage="1"/>
  </sheetPr>
  <dimension ref="A2:F29"/>
  <sheetViews>
    <sheetView zoomScale="145" zoomScaleNormal="145" workbookViewId="0">
      <pane ySplit="4" topLeftCell="A5" activePane="bottomLeft" state="frozen"/>
      <selection pane="bottomLeft" activeCell="D16" sqref="D16"/>
    </sheetView>
  </sheetViews>
  <sheetFormatPr defaultRowHeight="16.5"/>
  <cols>
    <col min="1" max="1" width="7.140625" style="74" customWidth="1"/>
    <col min="2" max="2" width="31" style="74" customWidth="1"/>
    <col min="3" max="3" width="13.140625" style="74" customWidth="1"/>
    <col min="4" max="4" width="10.85546875" style="74" customWidth="1"/>
    <col min="5" max="5" width="13.5703125" style="74" customWidth="1"/>
    <col min="6" max="6" width="53.5703125" style="74" customWidth="1"/>
    <col min="7" max="16384" width="9.140625" style="74"/>
  </cols>
  <sheetData>
    <row r="2" spans="1:6">
      <c r="A2" s="221" t="s">
        <v>200</v>
      </c>
      <c r="B2" s="221"/>
      <c r="C2" s="221"/>
      <c r="D2" s="221"/>
      <c r="E2" s="221"/>
      <c r="F2" s="221"/>
    </row>
    <row r="3" spans="1:6" ht="6" customHeight="1">
      <c r="A3" s="8"/>
      <c r="B3" s="8"/>
      <c r="C3" s="8"/>
      <c r="D3" s="8"/>
      <c r="E3" s="8"/>
      <c r="F3" s="8"/>
    </row>
    <row r="4" spans="1:6" s="2" customFormat="1" ht="25.5">
      <c r="A4" s="25" t="s">
        <v>0</v>
      </c>
      <c r="B4" s="25" t="s">
        <v>1</v>
      </c>
      <c r="C4" s="25" t="s">
        <v>157</v>
      </c>
      <c r="D4" s="25" t="s">
        <v>14</v>
      </c>
      <c r="E4" s="25" t="s">
        <v>158</v>
      </c>
      <c r="F4" s="25" t="s">
        <v>2</v>
      </c>
    </row>
    <row r="5" spans="1:6">
      <c r="A5" s="222" t="s">
        <v>208</v>
      </c>
      <c r="B5" s="223"/>
      <c r="C5" s="223"/>
      <c r="D5" s="223"/>
      <c r="E5" s="223"/>
      <c r="F5" s="224"/>
    </row>
    <row r="6" spans="1:6">
      <c r="A6" s="9" t="s">
        <v>8</v>
      </c>
      <c r="B6" s="121" t="s">
        <v>171</v>
      </c>
      <c r="C6" s="95"/>
      <c r="D6" s="71"/>
      <c r="E6" s="72"/>
      <c r="F6" s="20"/>
    </row>
    <row r="7" spans="1:6">
      <c r="A7" s="225" t="s">
        <v>6</v>
      </c>
      <c r="B7" s="226"/>
      <c r="C7" s="226"/>
      <c r="D7" s="226"/>
      <c r="E7" s="226"/>
      <c r="F7" s="227"/>
    </row>
    <row r="8" spans="1:6">
      <c r="A8" s="23"/>
      <c r="B8" s="75" t="s">
        <v>112</v>
      </c>
      <c r="C8" s="24">
        <v>47889.2</v>
      </c>
      <c r="D8" s="24">
        <v>15977.5</v>
      </c>
      <c r="E8" s="24">
        <f t="shared" ref="E8" si="0">C8+D8</f>
        <v>63866.7</v>
      </c>
      <c r="F8" s="21"/>
    </row>
    <row r="9" spans="1:6">
      <c r="A9" s="12"/>
      <c r="B9" s="13" t="s">
        <v>4</v>
      </c>
      <c r="C9" s="14"/>
      <c r="D9" s="14">
        <f>SUM(D8:D8)</f>
        <v>15977.5</v>
      </c>
      <c r="E9" s="14"/>
      <c r="F9" s="15"/>
    </row>
    <row r="10" spans="1:6" ht="18.75" customHeight="1">
      <c r="A10" s="225" t="s">
        <v>7</v>
      </c>
      <c r="B10" s="226"/>
      <c r="C10" s="226"/>
      <c r="D10" s="226"/>
      <c r="E10" s="226"/>
      <c r="F10" s="227"/>
    </row>
    <row r="11" spans="1:6">
      <c r="A11" s="10"/>
      <c r="B11" s="75"/>
      <c r="C11" s="11"/>
      <c r="D11" s="11"/>
      <c r="E11" s="11"/>
      <c r="F11" s="76"/>
    </row>
    <row r="12" spans="1:6" s="4" customFormat="1">
      <c r="A12" s="12"/>
      <c r="B12" s="12" t="s">
        <v>4</v>
      </c>
      <c r="C12" s="16"/>
      <c r="D12" s="16">
        <f>SUM(D11:D11)</f>
        <v>0</v>
      </c>
      <c r="E12" s="16"/>
      <c r="F12" s="12"/>
    </row>
    <row r="13" spans="1:6">
      <c r="A13" s="228" t="s">
        <v>5</v>
      </c>
      <c r="B13" s="228"/>
      <c r="C13" s="228"/>
      <c r="D13" s="228"/>
      <c r="E13" s="228"/>
      <c r="F13" s="228"/>
    </row>
    <row r="14" spans="1:6" ht="25.5">
      <c r="A14" s="125" t="s">
        <v>16</v>
      </c>
      <c r="B14" s="94" t="s">
        <v>188</v>
      </c>
      <c r="C14" s="127">
        <v>4000.6</v>
      </c>
      <c r="D14" s="86">
        <v>353.8</v>
      </c>
      <c r="E14" s="127">
        <f>C14+D14</f>
        <v>4354.3999999999996</v>
      </c>
      <c r="F14" s="135" t="s">
        <v>201</v>
      </c>
    </row>
    <row r="15" spans="1:6" ht="38.25">
      <c r="A15" s="215" t="s">
        <v>22</v>
      </c>
      <c r="B15" s="217" t="s">
        <v>25</v>
      </c>
      <c r="C15" s="219">
        <v>25000</v>
      </c>
      <c r="D15" s="86">
        <v>6535.9</v>
      </c>
      <c r="E15" s="219">
        <f>C15+D15+D16</f>
        <v>40049.199999999997</v>
      </c>
      <c r="F15" s="136" t="s">
        <v>202</v>
      </c>
    </row>
    <row r="16" spans="1:6" ht="38.25">
      <c r="A16" s="216"/>
      <c r="B16" s="218"/>
      <c r="C16" s="220"/>
      <c r="D16" s="116">
        <v>8513.2999999999993</v>
      </c>
      <c r="E16" s="220"/>
      <c r="F16" s="136" t="s">
        <v>203</v>
      </c>
    </row>
    <row r="17" spans="1:6" s="77" customFormat="1" ht="55.5" customHeight="1">
      <c r="A17" s="125" t="s">
        <v>23</v>
      </c>
      <c r="B17" s="94" t="s">
        <v>26</v>
      </c>
      <c r="C17" s="134">
        <f>230946.7+50</f>
        <v>230996.7</v>
      </c>
      <c r="D17" s="116">
        <v>25.4</v>
      </c>
      <c r="E17" s="127">
        <f>C17+D17</f>
        <v>231022.1</v>
      </c>
      <c r="F17" s="137" t="s">
        <v>204</v>
      </c>
    </row>
    <row r="18" spans="1:6" s="77" customFormat="1" ht="52.5" customHeight="1">
      <c r="A18" s="125" t="s">
        <v>31</v>
      </c>
      <c r="B18" s="94" t="s">
        <v>176</v>
      </c>
      <c r="C18" s="134">
        <f>18055</f>
        <v>18055</v>
      </c>
      <c r="D18" s="133">
        <v>271</v>
      </c>
      <c r="E18" s="127">
        <f>C18+D18</f>
        <v>18326</v>
      </c>
      <c r="F18" s="137" t="s">
        <v>205</v>
      </c>
    </row>
    <row r="19" spans="1:6" s="77" customFormat="1" ht="38.25">
      <c r="A19" s="130" t="s">
        <v>24</v>
      </c>
      <c r="B19" s="132" t="s">
        <v>27</v>
      </c>
      <c r="C19" s="131">
        <v>98008.5</v>
      </c>
      <c r="D19" s="134">
        <v>176.1</v>
      </c>
      <c r="E19" s="131">
        <f>C19+D19</f>
        <v>98184.6</v>
      </c>
      <c r="F19" s="137" t="s">
        <v>207</v>
      </c>
    </row>
    <row r="20" spans="1:6" s="77" customFormat="1" ht="76.5">
      <c r="A20" s="126" t="s">
        <v>12</v>
      </c>
      <c r="B20" s="129" t="s">
        <v>13</v>
      </c>
      <c r="C20" s="128">
        <v>19130.3</v>
      </c>
      <c r="D20" s="116">
        <v>102</v>
      </c>
      <c r="E20" s="128">
        <f>C20+D20</f>
        <v>19232.3</v>
      </c>
      <c r="F20" s="137" t="s">
        <v>206</v>
      </c>
    </row>
    <row r="21" spans="1:6" s="3" customFormat="1">
      <c r="A21" s="17"/>
      <c r="B21" s="13" t="s">
        <v>4</v>
      </c>
      <c r="C21" s="16"/>
      <c r="D21" s="16">
        <f>SUM(D14:D20)</f>
        <v>15977.5</v>
      </c>
      <c r="E21" s="16"/>
      <c r="F21" s="18"/>
    </row>
    <row r="22" spans="1:6">
      <c r="A22" s="19" t="s">
        <v>169</v>
      </c>
      <c r="B22" s="19"/>
      <c r="C22" s="19"/>
      <c r="D22" s="117" t="s">
        <v>170</v>
      </c>
      <c r="E22" s="70"/>
      <c r="F22" s="70"/>
    </row>
    <row r="23" spans="1:6">
      <c r="A23" s="5"/>
      <c r="B23" s="6"/>
      <c r="C23" s="7"/>
      <c r="D23" s="7"/>
      <c r="E23" s="7"/>
      <c r="F23" s="6"/>
    </row>
    <row r="24" spans="1:6">
      <c r="A24" s="5"/>
      <c r="B24" s="6"/>
      <c r="C24" s="7"/>
      <c r="D24" s="7"/>
      <c r="E24" s="7"/>
      <c r="F24" s="6"/>
    </row>
    <row r="25" spans="1:6">
      <c r="A25" s="5"/>
      <c r="B25" s="6"/>
      <c r="C25" s="7"/>
      <c r="D25" s="7"/>
      <c r="E25" s="7"/>
      <c r="F25" s="6"/>
    </row>
    <row r="26" spans="1:6">
      <c r="A26" s="5"/>
      <c r="B26" s="6"/>
      <c r="C26" s="7"/>
      <c r="D26" s="7"/>
      <c r="E26" s="7"/>
      <c r="F26" s="6"/>
    </row>
    <row r="27" spans="1:6">
      <c r="A27" s="5"/>
      <c r="B27" s="6"/>
      <c r="C27" s="7"/>
      <c r="D27" s="7"/>
      <c r="E27" s="7"/>
      <c r="F27" s="6"/>
    </row>
    <row r="28" spans="1:6">
      <c r="A28" s="5"/>
      <c r="B28" s="6"/>
      <c r="C28" s="7"/>
      <c r="D28" s="7"/>
      <c r="E28" s="7"/>
      <c r="F28" s="6"/>
    </row>
    <row r="29" spans="1:6">
      <c r="A29" s="5"/>
      <c r="B29" s="6"/>
      <c r="C29" s="7"/>
      <c r="D29" s="7"/>
      <c r="E29" s="7"/>
      <c r="F29" s="6"/>
    </row>
  </sheetData>
  <mergeCells count="9">
    <mergeCell ref="A15:A16"/>
    <mergeCell ref="B15:B16"/>
    <mergeCell ref="C15:C16"/>
    <mergeCell ref="E15:E16"/>
    <mergeCell ref="A2:F2"/>
    <mergeCell ref="A5:F5"/>
    <mergeCell ref="A7:F7"/>
    <mergeCell ref="A10:F10"/>
    <mergeCell ref="A13:F13"/>
  </mergeCells>
  <hyperlinks>
    <hyperlink ref="D22" r:id="rId1"/>
    <hyperlink ref="B6" r:id="rId2"/>
  </hyperlinks>
  <pageMargins left="0.31496062992125984" right="0.23622047244094491" top="0.43307086614173229" bottom="0.43307086614173229" header="0.31496062992125984" footer="0.31496062992125984"/>
  <pageSetup paperSize="9" fitToHeight="2" orientation="landscape" r:id="rId3"/>
</worksheet>
</file>

<file path=xl/worksheets/sheet6.xml><?xml version="1.0" encoding="utf-8"?>
<worksheet xmlns="http://schemas.openxmlformats.org/spreadsheetml/2006/main" xmlns:r="http://schemas.openxmlformats.org/officeDocument/2006/relationships">
  <sheetPr>
    <pageSetUpPr fitToPage="1"/>
  </sheetPr>
  <dimension ref="A2:F33"/>
  <sheetViews>
    <sheetView zoomScale="145" zoomScaleNormal="145" workbookViewId="0">
      <pane ySplit="4" topLeftCell="A5" activePane="bottomLeft" state="frozen"/>
      <selection pane="bottomLeft" activeCell="D14" sqref="D14"/>
    </sheetView>
  </sheetViews>
  <sheetFormatPr defaultRowHeight="16.5"/>
  <cols>
    <col min="1" max="1" width="7.140625" style="74" customWidth="1"/>
    <col min="2" max="2" width="31" style="74" customWidth="1"/>
    <col min="3" max="3" width="13.140625" style="74" customWidth="1"/>
    <col min="4" max="4" width="10.85546875" style="74" customWidth="1"/>
    <col min="5" max="5" width="13.5703125" style="74" customWidth="1"/>
    <col min="6" max="6" width="53.5703125" style="74" customWidth="1"/>
    <col min="7" max="16384" width="9.140625" style="74"/>
  </cols>
  <sheetData>
    <row r="2" spans="1:6">
      <c r="A2" s="221" t="s">
        <v>200</v>
      </c>
      <c r="B2" s="221"/>
      <c r="C2" s="221"/>
      <c r="D2" s="221"/>
      <c r="E2" s="221"/>
      <c r="F2" s="221"/>
    </row>
    <row r="3" spans="1:6" ht="6" customHeight="1">
      <c r="A3" s="8"/>
      <c r="B3" s="8"/>
      <c r="C3" s="8"/>
      <c r="D3" s="8"/>
      <c r="E3" s="8"/>
      <c r="F3" s="8"/>
    </row>
    <row r="4" spans="1:6" s="2" customFormat="1" ht="25.5">
      <c r="A4" s="25" t="s">
        <v>0</v>
      </c>
      <c r="B4" s="25" t="s">
        <v>1</v>
      </c>
      <c r="C4" s="25" t="s">
        <v>157</v>
      </c>
      <c r="D4" s="25" t="s">
        <v>14</v>
      </c>
      <c r="E4" s="25" t="s">
        <v>158</v>
      </c>
      <c r="F4" s="25" t="s">
        <v>2</v>
      </c>
    </row>
    <row r="5" spans="1:6">
      <c r="A5" s="222" t="s">
        <v>210</v>
      </c>
      <c r="B5" s="223"/>
      <c r="C5" s="223"/>
      <c r="D5" s="223"/>
      <c r="E5" s="223"/>
      <c r="F5" s="224"/>
    </row>
    <row r="6" spans="1:6">
      <c r="A6" s="9" t="s">
        <v>8</v>
      </c>
      <c r="B6" s="121" t="s">
        <v>171</v>
      </c>
      <c r="C6" s="95"/>
      <c r="D6" s="71"/>
      <c r="E6" s="72"/>
      <c r="F6" s="20"/>
    </row>
    <row r="7" spans="1:6">
      <c r="A7" s="225" t="s">
        <v>6</v>
      </c>
      <c r="B7" s="226"/>
      <c r="C7" s="226"/>
      <c r="D7" s="226"/>
      <c r="E7" s="226"/>
      <c r="F7" s="227"/>
    </row>
    <row r="8" spans="1:6">
      <c r="A8" s="23"/>
      <c r="B8" s="75" t="s">
        <v>112</v>
      </c>
      <c r="C8" s="24">
        <f>'№337 66-02 от 27.04.22г.'!E8</f>
        <v>63866.7</v>
      </c>
      <c r="D8" s="24">
        <v>53237.1</v>
      </c>
      <c r="E8" s="24">
        <f t="shared" ref="E8" si="0">C8+D8</f>
        <v>117103.79999999999</v>
      </c>
      <c r="F8" s="21"/>
    </row>
    <row r="9" spans="1:6">
      <c r="A9" s="12"/>
      <c r="B9" s="13" t="s">
        <v>4</v>
      </c>
      <c r="C9" s="14"/>
      <c r="D9" s="14">
        <f>SUM(D8:D8)</f>
        <v>53237.1</v>
      </c>
      <c r="E9" s="14"/>
      <c r="F9" s="15"/>
    </row>
    <row r="10" spans="1:6" ht="18.75" customHeight="1">
      <c r="A10" s="225" t="s">
        <v>7</v>
      </c>
      <c r="B10" s="226"/>
      <c r="C10" s="226"/>
      <c r="D10" s="226"/>
      <c r="E10" s="226"/>
      <c r="F10" s="227"/>
    </row>
    <row r="11" spans="1:6">
      <c r="A11" s="10"/>
      <c r="B11" s="75"/>
      <c r="C11" s="11"/>
      <c r="D11" s="11"/>
      <c r="E11" s="11"/>
      <c r="F11" s="76"/>
    </row>
    <row r="12" spans="1:6" s="4" customFormat="1">
      <c r="A12" s="12"/>
      <c r="B12" s="12" t="s">
        <v>4</v>
      </c>
      <c r="C12" s="16"/>
      <c r="D12" s="16">
        <f>SUM(D11:D11)</f>
        <v>0</v>
      </c>
      <c r="E12" s="16"/>
      <c r="F12" s="12"/>
    </row>
    <row r="13" spans="1:6">
      <c r="A13" s="228" t="s">
        <v>5</v>
      </c>
      <c r="B13" s="228"/>
      <c r="C13" s="228"/>
      <c r="D13" s="228"/>
      <c r="E13" s="228"/>
      <c r="F13" s="228"/>
    </row>
    <row r="14" spans="1:6" ht="25.5">
      <c r="A14" s="138" t="s">
        <v>16</v>
      </c>
      <c r="B14" s="94" t="s">
        <v>188</v>
      </c>
      <c r="C14" s="140">
        <v>4354.3999999999996</v>
      </c>
      <c r="D14" s="86">
        <v>57</v>
      </c>
      <c r="E14" s="140">
        <f>C14+D14</f>
        <v>4411.3999999999996</v>
      </c>
      <c r="F14" s="137" t="s">
        <v>211</v>
      </c>
    </row>
    <row r="15" spans="1:6" ht="63.75">
      <c r="A15" s="138" t="s">
        <v>22</v>
      </c>
      <c r="B15" s="139" t="s">
        <v>25</v>
      </c>
      <c r="C15" s="140">
        <v>40049.199999999997</v>
      </c>
      <c r="D15" s="86">
        <v>33000</v>
      </c>
      <c r="E15" s="140">
        <f>C15+D15</f>
        <v>73049.2</v>
      </c>
      <c r="F15" s="137" t="s">
        <v>212</v>
      </c>
    </row>
    <row r="16" spans="1:6" ht="38.25">
      <c r="A16" s="215" t="s">
        <v>3</v>
      </c>
      <c r="B16" s="238" t="s">
        <v>10</v>
      </c>
      <c r="C16" s="219">
        <v>968466.7</v>
      </c>
      <c r="D16" s="116">
        <v>7100</v>
      </c>
      <c r="E16" s="219">
        <f>C16+D16+D17+D18+D19</f>
        <v>983283.5</v>
      </c>
      <c r="F16" s="136" t="s">
        <v>213</v>
      </c>
    </row>
    <row r="17" spans="1:6" ht="25.5">
      <c r="A17" s="237"/>
      <c r="B17" s="239"/>
      <c r="C17" s="241"/>
      <c r="D17" s="116">
        <v>7000</v>
      </c>
      <c r="E17" s="241"/>
      <c r="F17" s="136" t="s">
        <v>214</v>
      </c>
    </row>
    <row r="18" spans="1:6" ht="52.5" customHeight="1">
      <c r="A18" s="237"/>
      <c r="B18" s="239"/>
      <c r="C18" s="241"/>
      <c r="D18" s="116">
        <v>456.9</v>
      </c>
      <c r="E18" s="241"/>
      <c r="F18" s="136" t="s">
        <v>217</v>
      </c>
    </row>
    <row r="19" spans="1:6" ht="38.25">
      <c r="A19" s="216"/>
      <c r="B19" s="240"/>
      <c r="C19" s="220"/>
      <c r="D19" s="116">
        <v>259.89999999999998</v>
      </c>
      <c r="E19" s="220"/>
      <c r="F19" s="136" t="s">
        <v>215</v>
      </c>
    </row>
    <row r="20" spans="1:6" ht="51">
      <c r="A20" s="97" t="s">
        <v>9</v>
      </c>
      <c r="B20" s="147" t="s">
        <v>11</v>
      </c>
      <c r="C20" s="98">
        <v>15345.1</v>
      </c>
      <c r="D20" s="86">
        <v>2000</v>
      </c>
      <c r="E20" s="98">
        <f>C20+D20</f>
        <v>17345.099999999999</v>
      </c>
      <c r="F20" s="137" t="s">
        <v>216</v>
      </c>
    </row>
    <row r="21" spans="1:6" ht="38.25" customHeight="1">
      <c r="A21" s="242" t="s">
        <v>23</v>
      </c>
      <c r="B21" s="243" t="s">
        <v>26</v>
      </c>
      <c r="C21" s="244">
        <f>231022.1-610.4</f>
        <v>230411.7</v>
      </c>
      <c r="D21" s="86">
        <v>464.3</v>
      </c>
      <c r="E21" s="244">
        <f>C21+D22+D21</f>
        <v>232808</v>
      </c>
      <c r="F21" s="137" t="s">
        <v>218</v>
      </c>
    </row>
    <row r="22" spans="1:6" s="77" customFormat="1" ht="36" customHeight="1">
      <c r="A22" s="242"/>
      <c r="B22" s="243"/>
      <c r="C22" s="244"/>
      <c r="D22" s="86">
        <v>1932</v>
      </c>
      <c r="E22" s="244"/>
      <c r="F22" s="137" t="s">
        <v>219</v>
      </c>
    </row>
    <row r="23" spans="1:6" s="77" customFormat="1" ht="25.5">
      <c r="A23" s="231" t="s">
        <v>24</v>
      </c>
      <c r="B23" s="233" t="s">
        <v>27</v>
      </c>
      <c r="C23" s="235">
        <f>98184.6+480</f>
        <v>98664.6</v>
      </c>
      <c r="D23" s="86">
        <v>740</v>
      </c>
      <c r="E23" s="235">
        <f>C23+D23+D24</f>
        <v>99631.6</v>
      </c>
      <c r="F23" s="137" t="s">
        <v>220</v>
      </c>
    </row>
    <row r="24" spans="1:6" s="77" customFormat="1" ht="38.25">
      <c r="A24" s="232"/>
      <c r="B24" s="234"/>
      <c r="C24" s="236"/>
      <c r="D24" s="86">
        <v>227</v>
      </c>
      <c r="E24" s="236"/>
      <c r="F24" s="137" t="s">
        <v>221</v>
      </c>
    </row>
    <row r="25" spans="1:6" s="3" customFormat="1">
      <c r="A25" s="17"/>
      <c r="B25" s="13" t="s">
        <v>4</v>
      </c>
      <c r="C25" s="16"/>
      <c r="D25" s="16">
        <f>SUM(D14:D24)</f>
        <v>53237.100000000006</v>
      </c>
      <c r="E25" s="16"/>
      <c r="F25" s="18"/>
    </row>
    <row r="26" spans="1:6">
      <c r="A26" s="19" t="s">
        <v>169</v>
      </c>
      <c r="B26" s="19"/>
      <c r="C26" s="19"/>
      <c r="D26" s="117" t="s">
        <v>170</v>
      </c>
      <c r="E26" s="70"/>
      <c r="F26" s="70"/>
    </row>
    <row r="27" spans="1:6">
      <c r="A27" s="5"/>
      <c r="B27" s="6"/>
      <c r="C27" s="7"/>
      <c r="D27" s="7"/>
      <c r="E27" s="7"/>
      <c r="F27" s="6"/>
    </row>
    <row r="28" spans="1:6">
      <c r="A28" s="5"/>
      <c r="B28" s="6"/>
      <c r="C28" s="7"/>
      <c r="D28" s="7"/>
      <c r="E28" s="7"/>
      <c r="F28" s="6"/>
    </row>
    <row r="29" spans="1:6">
      <c r="A29" s="5"/>
      <c r="B29" s="6"/>
      <c r="C29" s="7"/>
      <c r="D29" s="7"/>
      <c r="E29" s="7"/>
      <c r="F29" s="6"/>
    </row>
    <row r="30" spans="1:6">
      <c r="A30" s="5"/>
      <c r="B30" s="6"/>
      <c r="C30" s="7"/>
      <c r="D30" s="7"/>
      <c r="E30" s="7"/>
      <c r="F30" s="6"/>
    </row>
    <row r="31" spans="1:6">
      <c r="A31" s="5"/>
      <c r="B31" s="6"/>
      <c r="C31" s="7"/>
      <c r="D31" s="7"/>
      <c r="E31" s="7"/>
      <c r="F31" s="6"/>
    </row>
    <row r="32" spans="1:6">
      <c r="A32" s="5"/>
      <c r="B32" s="6"/>
      <c r="C32" s="7"/>
      <c r="D32" s="7"/>
      <c r="E32" s="7"/>
      <c r="F32" s="6"/>
    </row>
    <row r="33" spans="1:6">
      <c r="A33" s="5"/>
      <c r="B33" s="6"/>
      <c r="C33" s="7"/>
      <c r="D33" s="7"/>
      <c r="E33" s="7"/>
      <c r="F33" s="6"/>
    </row>
  </sheetData>
  <mergeCells count="17">
    <mergeCell ref="A23:A24"/>
    <mergeCell ref="B23:B24"/>
    <mergeCell ref="C23:C24"/>
    <mergeCell ref="E23:E24"/>
    <mergeCell ref="A16:A19"/>
    <mergeCell ref="B16:B19"/>
    <mergeCell ref="C16:C19"/>
    <mergeCell ref="E16:E19"/>
    <mergeCell ref="A21:A22"/>
    <mergeCell ref="B21:B22"/>
    <mergeCell ref="C21:C22"/>
    <mergeCell ref="E21:E22"/>
    <mergeCell ref="A2:F2"/>
    <mergeCell ref="A5:F5"/>
    <mergeCell ref="A7:F7"/>
    <mergeCell ref="A10:F10"/>
    <mergeCell ref="A13:F13"/>
  </mergeCells>
  <hyperlinks>
    <hyperlink ref="D26" r:id="rId1"/>
    <hyperlink ref="B6" r:id="rId2"/>
  </hyperlinks>
  <pageMargins left="0.31496062992125984" right="0.23622047244094491" top="0.43307086614173229" bottom="0.43307086614173229" header="0.31496062992125984" footer="0.31496062992125984"/>
  <pageSetup paperSize="9" fitToHeight="2" orientation="landscape" r:id="rId3"/>
</worksheet>
</file>

<file path=xl/worksheets/sheet7.xml><?xml version="1.0" encoding="utf-8"?>
<worksheet xmlns="http://schemas.openxmlformats.org/spreadsheetml/2006/main" xmlns:r="http://schemas.openxmlformats.org/officeDocument/2006/relationships">
  <sheetPr>
    <pageSetUpPr fitToPage="1"/>
  </sheetPr>
  <dimension ref="A2:F41"/>
  <sheetViews>
    <sheetView zoomScale="145" zoomScaleNormal="145" workbookViewId="0">
      <pane ySplit="4" topLeftCell="A5" activePane="bottomLeft" state="frozen"/>
      <selection pane="bottomLeft" activeCell="B32" sqref="B32"/>
    </sheetView>
  </sheetViews>
  <sheetFormatPr defaultRowHeight="16.5"/>
  <cols>
    <col min="1" max="1" width="7.140625" style="74" customWidth="1"/>
    <col min="2" max="2" width="31" style="74" customWidth="1"/>
    <col min="3" max="3" width="13.140625" style="74" customWidth="1"/>
    <col min="4" max="4" width="10.85546875" style="74" customWidth="1"/>
    <col min="5" max="5" width="13.5703125" style="74" customWidth="1"/>
    <col min="6" max="6" width="53.5703125" style="74" customWidth="1"/>
    <col min="7" max="16384" width="9.140625" style="74"/>
  </cols>
  <sheetData>
    <row r="2" spans="1:6">
      <c r="A2" s="221" t="s">
        <v>200</v>
      </c>
      <c r="B2" s="221"/>
      <c r="C2" s="221"/>
      <c r="D2" s="221"/>
      <c r="E2" s="221"/>
      <c r="F2" s="221"/>
    </row>
    <row r="3" spans="1:6" ht="6" customHeight="1">
      <c r="A3" s="8"/>
      <c r="B3" s="8"/>
      <c r="C3" s="8"/>
      <c r="D3" s="8"/>
      <c r="E3" s="8"/>
      <c r="F3" s="8"/>
    </row>
    <row r="4" spans="1:6" s="2" customFormat="1" ht="25.5">
      <c r="A4" s="25" t="s">
        <v>0</v>
      </c>
      <c r="B4" s="25" t="s">
        <v>1</v>
      </c>
      <c r="C4" s="25" t="s">
        <v>157</v>
      </c>
      <c r="D4" s="25" t="s">
        <v>14</v>
      </c>
      <c r="E4" s="25" t="s">
        <v>158</v>
      </c>
      <c r="F4" s="25" t="s">
        <v>2</v>
      </c>
    </row>
    <row r="5" spans="1:6">
      <c r="A5" s="222" t="s">
        <v>242</v>
      </c>
      <c r="B5" s="223"/>
      <c r="C5" s="223"/>
      <c r="D5" s="223"/>
      <c r="E5" s="223"/>
      <c r="F5" s="224"/>
    </row>
    <row r="6" spans="1:6">
      <c r="A6" s="9" t="s">
        <v>8</v>
      </c>
      <c r="B6" s="121" t="s">
        <v>171</v>
      </c>
      <c r="C6" s="95"/>
      <c r="D6" s="71"/>
      <c r="E6" s="72"/>
      <c r="F6" s="20"/>
    </row>
    <row r="7" spans="1:6">
      <c r="A7" s="225" t="s">
        <v>6</v>
      </c>
      <c r="B7" s="226"/>
      <c r="C7" s="226"/>
      <c r="D7" s="226"/>
      <c r="E7" s="226"/>
      <c r="F7" s="227"/>
    </row>
    <row r="8" spans="1:6">
      <c r="A8" s="23"/>
      <c r="B8" s="75" t="s">
        <v>112</v>
      </c>
      <c r="C8" s="24">
        <f>'№341 69-02 от 25.05.22г.'!E8</f>
        <v>117103.79999999999</v>
      </c>
      <c r="D8" s="24">
        <v>84935</v>
      </c>
      <c r="E8" s="24">
        <f t="shared" ref="E8:E10" si="0">C8+D8</f>
        <v>202038.8</v>
      </c>
      <c r="F8" s="21"/>
    </row>
    <row r="9" spans="1:6" ht="25.5">
      <c r="A9" s="23"/>
      <c r="B9" s="75" t="s">
        <v>222</v>
      </c>
      <c r="C9" s="24">
        <v>0</v>
      </c>
      <c r="D9" s="24">
        <v>5.9</v>
      </c>
      <c r="E9" s="24">
        <f t="shared" si="0"/>
        <v>5.9</v>
      </c>
      <c r="F9" s="21"/>
    </row>
    <row r="10" spans="1:6" ht="76.5">
      <c r="A10" s="23"/>
      <c r="B10" s="75" t="s">
        <v>252</v>
      </c>
      <c r="C10" s="24">
        <v>0</v>
      </c>
      <c r="D10" s="24">
        <v>-5.9</v>
      </c>
      <c r="E10" s="24">
        <f t="shared" si="0"/>
        <v>-5.9</v>
      </c>
      <c r="F10" s="21"/>
    </row>
    <row r="11" spans="1:6">
      <c r="A11" s="12"/>
      <c r="B11" s="13" t="s">
        <v>4</v>
      </c>
      <c r="C11" s="14"/>
      <c r="D11" s="14">
        <f>SUM(D8:D10)</f>
        <v>84935</v>
      </c>
      <c r="E11" s="14"/>
      <c r="F11" s="15"/>
    </row>
    <row r="12" spans="1:6" ht="18.75" customHeight="1">
      <c r="A12" s="225" t="s">
        <v>7</v>
      </c>
      <c r="B12" s="226"/>
      <c r="C12" s="226"/>
      <c r="D12" s="226"/>
      <c r="E12" s="226"/>
      <c r="F12" s="227"/>
    </row>
    <row r="13" spans="1:6">
      <c r="A13" s="10"/>
      <c r="B13" s="75"/>
      <c r="C13" s="11"/>
      <c r="D13" s="11"/>
      <c r="E13" s="11"/>
      <c r="F13" s="76"/>
    </row>
    <row r="14" spans="1:6" s="4" customFormat="1">
      <c r="A14" s="12"/>
      <c r="B14" s="12" t="s">
        <v>4</v>
      </c>
      <c r="C14" s="16"/>
      <c r="D14" s="16">
        <f>SUM(D13:D13)</f>
        <v>0</v>
      </c>
      <c r="E14" s="16"/>
      <c r="F14" s="12"/>
    </row>
    <row r="15" spans="1:6">
      <c r="A15" s="228" t="s">
        <v>5</v>
      </c>
      <c r="B15" s="228"/>
      <c r="C15" s="228"/>
      <c r="D15" s="228"/>
      <c r="E15" s="228"/>
      <c r="F15" s="228"/>
    </row>
    <row r="16" spans="1:6" ht="25.5">
      <c r="A16" s="143" t="s">
        <v>16</v>
      </c>
      <c r="B16" s="146" t="s">
        <v>188</v>
      </c>
      <c r="C16" s="145">
        <v>4411.3999999999996</v>
      </c>
      <c r="D16" s="148">
        <v>583.20000000000005</v>
      </c>
      <c r="E16" s="145">
        <f>C16+D16</f>
        <v>4994.5999999999995</v>
      </c>
      <c r="F16" s="137" t="s">
        <v>211</v>
      </c>
    </row>
    <row r="17" spans="1:6" hidden="1">
      <c r="A17" s="143" t="s">
        <v>22</v>
      </c>
      <c r="B17" s="144" t="s">
        <v>25</v>
      </c>
      <c r="C17" s="158"/>
      <c r="D17" s="159"/>
      <c r="E17" s="158"/>
      <c r="F17" s="160"/>
    </row>
    <row r="18" spans="1:6" ht="38.25">
      <c r="A18" s="215" t="s">
        <v>3</v>
      </c>
      <c r="B18" s="238" t="s">
        <v>10</v>
      </c>
      <c r="C18" s="235">
        <v>968246.7</v>
      </c>
      <c r="D18" s="150">
        <v>500</v>
      </c>
      <c r="E18" s="235">
        <f>C18+D18+D19+D20</f>
        <v>978405.1</v>
      </c>
      <c r="F18" s="136" t="s">
        <v>225</v>
      </c>
    </row>
    <row r="19" spans="1:6" ht="38.25" customHeight="1">
      <c r="A19" s="237"/>
      <c r="B19" s="239"/>
      <c r="C19" s="249"/>
      <c r="D19" s="150">
        <v>5159.8999999999996</v>
      </c>
      <c r="E19" s="249"/>
      <c r="F19" s="136" t="s">
        <v>224</v>
      </c>
    </row>
    <row r="20" spans="1:6" ht="16.5" customHeight="1">
      <c r="A20" s="216"/>
      <c r="B20" s="240"/>
      <c r="C20" s="236"/>
      <c r="D20" s="150">
        <v>4498.5</v>
      </c>
      <c r="E20" s="236"/>
      <c r="F20" s="136" t="s">
        <v>223</v>
      </c>
    </row>
    <row r="21" spans="1:6" ht="51" hidden="1">
      <c r="A21" s="97" t="s">
        <v>9</v>
      </c>
      <c r="B21" s="147" t="s">
        <v>11</v>
      </c>
      <c r="C21" s="159"/>
      <c r="D21" s="159"/>
      <c r="E21" s="159"/>
      <c r="F21" s="160" t="s">
        <v>216</v>
      </c>
    </row>
    <row r="22" spans="1:6" ht="38.25" customHeight="1">
      <c r="A22" s="231" t="s">
        <v>23</v>
      </c>
      <c r="B22" s="246" t="s">
        <v>26</v>
      </c>
      <c r="C22" s="235">
        <v>232808</v>
      </c>
      <c r="D22" s="148">
        <v>70000</v>
      </c>
      <c r="E22" s="235">
        <f>C22+D23+D22+D24</f>
        <v>311359.8</v>
      </c>
      <c r="F22" s="137" t="s">
        <v>226</v>
      </c>
    </row>
    <row r="23" spans="1:6" s="77" customFormat="1" ht="48.75" customHeight="1">
      <c r="A23" s="245"/>
      <c r="B23" s="247"/>
      <c r="C23" s="249"/>
      <c r="D23" s="148">
        <v>8451.7999999999993</v>
      </c>
      <c r="E23" s="249"/>
      <c r="F23" s="137" t="s">
        <v>227</v>
      </c>
    </row>
    <row r="24" spans="1:6" s="77" customFormat="1" ht="48.75" customHeight="1">
      <c r="A24" s="232"/>
      <c r="B24" s="248"/>
      <c r="C24" s="236"/>
      <c r="D24" s="148">
        <v>100</v>
      </c>
      <c r="E24" s="236"/>
      <c r="F24" s="137" t="s">
        <v>236</v>
      </c>
    </row>
    <row r="25" spans="1:6" s="77" customFormat="1" ht="38.25" customHeight="1">
      <c r="A25" s="231" t="s">
        <v>31</v>
      </c>
      <c r="B25" s="246" t="s">
        <v>176</v>
      </c>
      <c r="C25" s="235">
        <v>19132</v>
      </c>
      <c r="D25" s="148">
        <v>116.1</v>
      </c>
      <c r="E25" s="235">
        <f>C25+D25+D26</f>
        <v>19253.099999999999</v>
      </c>
      <c r="F25" s="137" t="s">
        <v>228</v>
      </c>
    </row>
    <row r="26" spans="1:6" s="77" customFormat="1" ht="38.25" customHeight="1">
      <c r="A26" s="232"/>
      <c r="B26" s="248"/>
      <c r="C26" s="236"/>
      <c r="D26" s="148">
        <v>5</v>
      </c>
      <c r="E26" s="236"/>
      <c r="F26" s="137" t="s">
        <v>232</v>
      </c>
    </row>
    <row r="27" spans="1:6" s="77" customFormat="1" ht="38.25">
      <c r="A27" s="231" t="s">
        <v>24</v>
      </c>
      <c r="B27" s="233" t="s">
        <v>27</v>
      </c>
      <c r="C27" s="235">
        <v>99631.6</v>
      </c>
      <c r="D27" s="148">
        <v>223.3</v>
      </c>
      <c r="E27" s="235">
        <f>C27+D27+D29+D28</f>
        <v>100002.00000000001</v>
      </c>
      <c r="F27" s="137" t="s">
        <v>229</v>
      </c>
    </row>
    <row r="28" spans="1:6" s="77" customFormat="1" ht="38.25">
      <c r="A28" s="245"/>
      <c r="B28" s="250"/>
      <c r="C28" s="249"/>
      <c r="D28" s="148">
        <v>5.8</v>
      </c>
      <c r="E28" s="249"/>
      <c r="F28" s="137" t="s">
        <v>230</v>
      </c>
    </row>
    <row r="29" spans="1:6" s="77" customFormat="1" ht="63.75">
      <c r="A29" s="232"/>
      <c r="B29" s="234"/>
      <c r="C29" s="236"/>
      <c r="D29" s="148">
        <v>141.30000000000001</v>
      </c>
      <c r="E29" s="236"/>
      <c r="F29" s="137" t="s">
        <v>231</v>
      </c>
    </row>
    <row r="30" spans="1:6" s="77" customFormat="1" ht="51">
      <c r="A30" s="231" t="s">
        <v>12</v>
      </c>
      <c r="B30" s="233" t="s">
        <v>13</v>
      </c>
      <c r="C30" s="235">
        <v>19482.3</v>
      </c>
      <c r="D30" s="148">
        <v>10</v>
      </c>
      <c r="E30" s="235">
        <f>C30+D30+D31</f>
        <v>19632.399999999998</v>
      </c>
      <c r="F30" s="137" t="s">
        <v>233</v>
      </c>
    </row>
    <row r="31" spans="1:6" s="77" customFormat="1" ht="51">
      <c r="A31" s="232"/>
      <c r="B31" s="234"/>
      <c r="C31" s="236"/>
      <c r="D31" s="148">
        <v>140.1</v>
      </c>
      <c r="E31" s="236"/>
      <c r="F31" s="137" t="s">
        <v>233</v>
      </c>
    </row>
    <row r="32" spans="1:6" s="77" customFormat="1" ht="38.25">
      <c r="A32" s="149" t="s">
        <v>48</v>
      </c>
      <c r="B32" s="179" t="s">
        <v>234</v>
      </c>
      <c r="C32" s="150">
        <v>200000</v>
      </c>
      <c r="D32" s="148">
        <v>65000</v>
      </c>
      <c r="E32" s="150">
        <f>C32+D32</f>
        <v>265000</v>
      </c>
      <c r="F32" s="137" t="s">
        <v>235</v>
      </c>
    </row>
    <row r="33" spans="1:6" s="3" customFormat="1">
      <c r="A33" s="17"/>
      <c r="B33" s="13" t="s">
        <v>4</v>
      </c>
      <c r="C33" s="16"/>
      <c r="D33" s="16">
        <f>SUM(D16:D32)</f>
        <v>154935.00000000003</v>
      </c>
      <c r="E33" s="16"/>
      <c r="F33" s="18"/>
    </row>
    <row r="34" spans="1:6">
      <c r="A34" s="19" t="s">
        <v>169</v>
      </c>
      <c r="B34" s="19"/>
      <c r="C34" s="19"/>
      <c r="D34" s="117" t="s">
        <v>170</v>
      </c>
      <c r="E34" s="70"/>
      <c r="F34" s="70"/>
    </row>
    <row r="35" spans="1:6">
      <c r="A35" s="5"/>
      <c r="B35" s="6"/>
      <c r="C35" s="7"/>
      <c r="D35" s="7"/>
      <c r="E35" s="7"/>
      <c r="F35" s="6"/>
    </row>
    <row r="36" spans="1:6">
      <c r="A36" s="5"/>
      <c r="B36" s="6"/>
      <c r="C36" s="7"/>
      <c r="D36" s="7"/>
      <c r="E36" s="7"/>
      <c r="F36" s="6"/>
    </row>
    <row r="37" spans="1:6">
      <c r="A37" s="5"/>
      <c r="B37" s="6"/>
      <c r="C37" s="7"/>
      <c r="D37" s="7"/>
      <c r="E37" s="7"/>
      <c r="F37" s="6"/>
    </row>
    <row r="38" spans="1:6">
      <c r="A38" s="5"/>
      <c r="B38" s="6"/>
      <c r="C38" s="7"/>
      <c r="D38" s="7"/>
      <c r="E38" s="7"/>
      <c r="F38" s="6"/>
    </row>
    <row r="39" spans="1:6">
      <c r="A39" s="5"/>
      <c r="B39" s="6"/>
      <c r="C39" s="7"/>
      <c r="D39" s="7"/>
      <c r="E39" s="7"/>
      <c r="F39" s="6"/>
    </row>
    <row r="40" spans="1:6">
      <c r="A40" s="5"/>
      <c r="B40" s="6"/>
      <c r="C40" s="7"/>
      <c r="D40" s="7"/>
      <c r="E40" s="7"/>
      <c r="F40" s="6"/>
    </row>
    <row r="41" spans="1:6">
      <c r="A41" s="5"/>
      <c r="B41" s="6"/>
      <c r="C41" s="7"/>
      <c r="D41" s="7"/>
      <c r="E41" s="7"/>
      <c r="F41" s="6"/>
    </row>
  </sheetData>
  <mergeCells count="25">
    <mergeCell ref="A18:A20"/>
    <mergeCell ref="B18:B20"/>
    <mergeCell ref="C18:C20"/>
    <mergeCell ref="E18:E20"/>
    <mergeCell ref="A2:F2"/>
    <mergeCell ref="A5:F5"/>
    <mergeCell ref="A7:F7"/>
    <mergeCell ref="A12:F12"/>
    <mergeCell ref="A15:F15"/>
    <mergeCell ref="A30:A31"/>
    <mergeCell ref="B30:B31"/>
    <mergeCell ref="C30:C31"/>
    <mergeCell ref="E30:E31"/>
    <mergeCell ref="A27:A29"/>
    <mergeCell ref="B27:B29"/>
    <mergeCell ref="C27:C29"/>
    <mergeCell ref="E27:E29"/>
    <mergeCell ref="A22:A24"/>
    <mergeCell ref="B22:B24"/>
    <mergeCell ref="C22:C24"/>
    <mergeCell ref="E22:E24"/>
    <mergeCell ref="C25:C26"/>
    <mergeCell ref="E25:E26"/>
    <mergeCell ref="A25:A26"/>
    <mergeCell ref="B25:B26"/>
  </mergeCells>
  <hyperlinks>
    <hyperlink ref="D34" r:id="rId1"/>
    <hyperlink ref="B6" r:id="rId2"/>
  </hyperlinks>
  <pageMargins left="0.31496062992125984" right="0.23622047244094491" top="0.43307086614173229" bottom="0.43307086614173229" header="0.31496062992125984" footer="0.31496062992125984"/>
  <pageSetup paperSize="9" fitToHeight="2" orientation="landscape" r:id="rId3"/>
</worksheet>
</file>

<file path=xl/worksheets/sheet8.xml><?xml version="1.0" encoding="utf-8"?>
<worksheet xmlns="http://schemas.openxmlformats.org/spreadsheetml/2006/main" xmlns:r="http://schemas.openxmlformats.org/officeDocument/2006/relationships">
  <sheetPr>
    <pageSetUpPr fitToPage="1"/>
  </sheetPr>
  <dimension ref="A2:F30"/>
  <sheetViews>
    <sheetView zoomScale="145" zoomScaleNormal="145" workbookViewId="0">
      <pane ySplit="4" topLeftCell="A5" activePane="bottomLeft" state="frozen"/>
      <selection pane="bottomLeft" activeCell="C8" sqref="C8"/>
    </sheetView>
  </sheetViews>
  <sheetFormatPr defaultRowHeight="16.5"/>
  <cols>
    <col min="1" max="1" width="7.140625" style="74" customWidth="1"/>
    <col min="2" max="2" width="31" style="74" customWidth="1"/>
    <col min="3" max="3" width="13.140625" style="74" customWidth="1"/>
    <col min="4" max="4" width="10.85546875" style="74" customWidth="1"/>
    <col min="5" max="5" width="13.5703125" style="74" customWidth="1"/>
    <col min="6" max="6" width="53.5703125" style="74" customWidth="1"/>
    <col min="7" max="16384" width="9.140625" style="74"/>
  </cols>
  <sheetData>
    <row r="2" spans="1:6">
      <c r="A2" s="221" t="s">
        <v>200</v>
      </c>
      <c r="B2" s="221"/>
      <c r="C2" s="221"/>
      <c r="D2" s="221"/>
      <c r="E2" s="221"/>
      <c r="F2" s="221"/>
    </row>
    <row r="3" spans="1:6" ht="6" customHeight="1">
      <c r="A3" s="8"/>
      <c r="B3" s="8"/>
      <c r="C3" s="8"/>
      <c r="D3" s="8"/>
      <c r="E3" s="8"/>
      <c r="F3" s="8"/>
    </row>
    <row r="4" spans="1:6" s="2" customFormat="1" ht="25.5">
      <c r="A4" s="25" t="s">
        <v>0</v>
      </c>
      <c r="B4" s="25" t="s">
        <v>1</v>
      </c>
      <c r="C4" s="25" t="s">
        <v>157</v>
      </c>
      <c r="D4" s="25" t="s">
        <v>14</v>
      </c>
      <c r="E4" s="25" t="s">
        <v>158</v>
      </c>
      <c r="F4" s="25" t="s">
        <v>2</v>
      </c>
    </row>
    <row r="5" spans="1:6">
      <c r="A5" s="222" t="s">
        <v>248</v>
      </c>
      <c r="B5" s="223"/>
      <c r="C5" s="223"/>
      <c r="D5" s="223"/>
      <c r="E5" s="223"/>
      <c r="F5" s="224"/>
    </row>
    <row r="6" spans="1:6">
      <c r="A6" s="9" t="s">
        <v>8</v>
      </c>
      <c r="B6" s="121" t="s">
        <v>171</v>
      </c>
      <c r="C6" s="95"/>
      <c r="D6" s="71"/>
      <c r="E6" s="72"/>
      <c r="F6" s="20"/>
    </row>
    <row r="7" spans="1:6">
      <c r="A7" s="225" t="s">
        <v>6</v>
      </c>
      <c r="B7" s="226"/>
      <c r="C7" s="226"/>
      <c r="D7" s="226"/>
      <c r="E7" s="226"/>
      <c r="F7" s="227"/>
    </row>
    <row r="8" spans="1:6" ht="51">
      <c r="A8" s="23"/>
      <c r="B8" s="75" t="s">
        <v>249</v>
      </c>
      <c r="C8" s="24">
        <v>0</v>
      </c>
      <c r="D8" s="24">
        <v>70000</v>
      </c>
      <c r="E8" s="24">
        <f t="shared" ref="E8:E9" si="0">C8+D8</f>
        <v>70000</v>
      </c>
      <c r="F8" s="21"/>
    </row>
    <row r="9" spans="1:6" ht="38.25">
      <c r="A9" s="23"/>
      <c r="B9" s="75" t="s">
        <v>53</v>
      </c>
      <c r="C9" s="24">
        <f>'№343 70-02 от 29.06.22г.'!E8</f>
        <v>202038.8</v>
      </c>
      <c r="D9" s="24">
        <v>-70000</v>
      </c>
      <c r="E9" s="24">
        <f t="shared" si="0"/>
        <v>132038.79999999999</v>
      </c>
      <c r="F9" s="21"/>
    </row>
    <row r="10" spans="1:6">
      <c r="A10" s="12"/>
      <c r="B10" s="13" t="s">
        <v>4</v>
      </c>
      <c r="C10" s="14"/>
      <c r="D10" s="14">
        <f>SUM(D8:D9)</f>
        <v>0</v>
      </c>
      <c r="E10" s="14"/>
      <c r="F10" s="15"/>
    </row>
    <row r="11" spans="1:6" ht="18.75" customHeight="1">
      <c r="A11" s="225" t="s">
        <v>7</v>
      </c>
      <c r="B11" s="226"/>
      <c r="C11" s="226"/>
      <c r="D11" s="226"/>
      <c r="E11" s="226"/>
      <c r="F11" s="227"/>
    </row>
    <row r="12" spans="1:6">
      <c r="A12" s="10"/>
      <c r="B12" s="75"/>
      <c r="C12" s="11"/>
      <c r="D12" s="11"/>
      <c r="E12" s="11"/>
      <c r="F12" s="76"/>
    </row>
    <row r="13" spans="1:6" s="4" customFormat="1">
      <c r="A13" s="12"/>
      <c r="B13" s="12" t="s">
        <v>4</v>
      </c>
      <c r="C13" s="16"/>
      <c r="D13" s="16">
        <f>SUM(D12:D12)</f>
        <v>0</v>
      </c>
      <c r="E13" s="16"/>
      <c r="F13" s="12"/>
    </row>
    <row r="14" spans="1:6">
      <c r="A14" s="228" t="s">
        <v>5</v>
      </c>
      <c r="B14" s="228"/>
      <c r="C14" s="228"/>
      <c r="D14" s="228"/>
      <c r="E14" s="228"/>
      <c r="F14" s="228"/>
    </row>
    <row r="15" spans="1:6" hidden="1">
      <c r="A15" s="152"/>
      <c r="B15" s="156"/>
      <c r="C15" s="154"/>
      <c r="D15" s="157"/>
      <c r="E15" s="154"/>
      <c r="F15" s="137"/>
    </row>
    <row r="16" spans="1:6" hidden="1">
      <c r="A16" s="152"/>
      <c r="B16" s="153"/>
      <c r="C16" s="158"/>
      <c r="D16" s="159"/>
      <c r="E16" s="158"/>
      <c r="F16" s="160"/>
    </row>
    <row r="17" spans="1:6" hidden="1">
      <c r="A17" s="215"/>
      <c r="B17" s="238"/>
      <c r="C17" s="235"/>
      <c r="D17" s="155"/>
      <c r="E17" s="235"/>
      <c r="F17" s="136"/>
    </row>
    <row r="18" spans="1:6" ht="16.5" hidden="1" customHeight="1">
      <c r="A18" s="216"/>
      <c r="B18" s="240"/>
      <c r="C18" s="236"/>
      <c r="D18" s="155"/>
      <c r="E18" s="236"/>
      <c r="F18" s="136"/>
    </row>
    <row r="19" spans="1:6" ht="51" hidden="1">
      <c r="A19" s="97" t="s">
        <v>9</v>
      </c>
      <c r="B19" s="147" t="s">
        <v>11</v>
      </c>
      <c r="C19" s="159"/>
      <c r="D19" s="159"/>
      <c r="E19" s="159"/>
      <c r="F19" s="160" t="s">
        <v>216</v>
      </c>
    </row>
    <row r="20" spans="1:6" ht="38.25" customHeight="1">
      <c r="A20" s="231" t="s">
        <v>23</v>
      </c>
      <c r="B20" s="246" t="s">
        <v>26</v>
      </c>
      <c r="C20" s="235">
        <v>311359.8</v>
      </c>
      <c r="D20" s="157">
        <v>-70000</v>
      </c>
      <c r="E20" s="235">
        <f>C20+D21+D20</f>
        <v>311359.8</v>
      </c>
      <c r="F20" s="137" t="s">
        <v>253</v>
      </c>
    </row>
    <row r="21" spans="1:6" s="77" customFormat="1" ht="54" customHeight="1">
      <c r="A21" s="245"/>
      <c r="B21" s="247"/>
      <c r="C21" s="249"/>
      <c r="D21" s="157">
        <v>70000</v>
      </c>
      <c r="E21" s="249"/>
      <c r="F21" s="137" t="s">
        <v>254</v>
      </c>
    </row>
    <row r="22" spans="1:6" s="3" customFormat="1">
      <c r="A22" s="17"/>
      <c r="B22" s="13" t="s">
        <v>4</v>
      </c>
      <c r="C22" s="16"/>
      <c r="D22" s="16">
        <f>SUM(D15:D21)</f>
        <v>0</v>
      </c>
      <c r="E22" s="16"/>
      <c r="F22" s="18"/>
    </row>
    <row r="23" spans="1:6">
      <c r="A23" s="19" t="s">
        <v>169</v>
      </c>
      <c r="B23" s="19"/>
      <c r="C23" s="19"/>
      <c r="D23" s="117" t="s">
        <v>170</v>
      </c>
      <c r="E23" s="70"/>
      <c r="F23" s="70"/>
    </row>
    <row r="24" spans="1:6">
      <c r="A24" s="5"/>
      <c r="B24" s="6"/>
      <c r="C24" s="7"/>
      <c r="D24" s="7"/>
      <c r="E24" s="7"/>
      <c r="F24" s="6"/>
    </row>
    <row r="25" spans="1:6">
      <c r="A25" s="5"/>
      <c r="B25" s="6"/>
      <c r="C25" s="7"/>
      <c r="D25" s="7"/>
      <c r="E25" s="7"/>
      <c r="F25" s="6"/>
    </row>
    <row r="26" spans="1:6">
      <c r="A26" s="5"/>
      <c r="B26" s="6"/>
      <c r="C26" s="7"/>
      <c r="D26" s="7"/>
      <c r="E26" s="7"/>
      <c r="F26" s="6"/>
    </row>
    <row r="27" spans="1:6">
      <c r="A27" s="5"/>
      <c r="B27" s="6"/>
      <c r="C27" s="7"/>
      <c r="D27" s="7"/>
      <c r="E27" s="7"/>
      <c r="F27" s="6"/>
    </row>
    <row r="28" spans="1:6">
      <c r="A28" s="5"/>
      <c r="B28" s="6"/>
      <c r="C28" s="7"/>
      <c r="D28" s="7"/>
      <c r="E28" s="7"/>
      <c r="F28" s="6"/>
    </row>
    <row r="29" spans="1:6">
      <c r="A29" s="5"/>
      <c r="B29" s="6"/>
      <c r="C29" s="7"/>
      <c r="D29" s="7"/>
      <c r="E29" s="7"/>
      <c r="F29" s="6"/>
    </row>
    <row r="30" spans="1:6">
      <c r="A30" s="5"/>
      <c r="B30" s="6"/>
      <c r="C30" s="7"/>
      <c r="D30" s="7"/>
      <c r="E30" s="7"/>
      <c r="F30" s="6"/>
    </row>
  </sheetData>
  <mergeCells count="13">
    <mergeCell ref="A20:A21"/>
    <mergeCell ref="B20:B21"/>
    <mergeCell ref="C20:C21"/>
    <mergeCell ref="E20:E21"/>
    <mergeCell ref="A2:F2"/>
    <mergeCell ref="A5:F5"/>
    <mergeCell ref="A7:F7"/>
    <mergeCell ref="A11:F11"/>
    <mergeCell ref="A14:F14"/>
    <mergeCell ref="A17:A18"/>
    <mergeCell ref="B17:B18"/>
    <mergeCell ref="C17:C18"/>
    <mergeCell ref="E17:E18"/>
  </mergeCells>
  <hyperlinks>
    <hyperlink ref="D23" r:id="rId1"/>
    <hyperlink ref="B6" r:id="rId2"/>
  </hyperlinks>
  <pageMargins left="0.31496062992125984" right="0.23622047244094491" top="0.43307086614173229" bottom="0.43307086614173229" header="0.31496062992125984" footer="0.31496062992125984"/>
  <pageSetup paperSize="9" fitToHeight="2" orientation="landscape" r:id="rId3"/>
</worksheet>
</file>

<file path=xl/worksheets/sheet9.xml><?xml version="1.0" encoding="utf-8"?>
<worksheet xmlns="http://schemas.openxmlformats.org/spreadsheetml/2006/main" xmlns:r="http://schemas.openxmlformats.org/officeDocument/2006/relationships">
  <sheetPr>
    <pageSetUpPr fitToPage="1"/>
  </sheetPr>
  <dimension ref="A2:F28"/>
  <sheetViews>
    <sheetView zoomScale="140" zoomScaleNormal="140" workbookViewId="0">
      <pane ySplit="4" topLeftCell="A5" activePane="bottomLeft" state="frozen"/>
      <selection pane="bottomLeft" activeCell="D26" sqref="D26"/>
    </sheetView>
  </sheetViews>
  <sheetFormatPr defaultRowHeight="16.5"/>
  <cols>
    <col min="1" max="1" width="7.140625" style="74" customWidth="1"/>
    <col min="2" max="2" width="31" style="74" customWidth="1"/>
    <col min="3" max="3" width="13.140625" style="74" customWidth="1"/>
    <col min="4" max="4" width="10.85546875" style="74" customWidth="1"/>
    <col min="5" max="5" width="13.5703125" style="74" customWidth="1"/>
    <col min="6" max="6" width="53.5703125" style="74" customWidth="1"/>
    <col min="7" max="16384" width="9.140625" style="74"/>
  </cols>
  <sheetData>
    <row r="2" spans="1:6">
      <c r="A2" s="221" t="s">
        <v>200</v>
      </c>
      <c r="B2" s="221"/>
      <c r="C2" s="221"/>
      <c r="D2" s="221"/>
      <c r="E2" s="221"/>
      <c r="F2" s="221"/>
    </row>
    <row r="3" spans="1:6" ht="6" customHeight="1">
      <c r="A3" s="8"/>
      <c r="B3" s="8"/>
      <c r="C3" s="8"/>
      <c r="D3" s="8"/>
      <c r="E3" s="8"/>
      <c r="F3" s="8"/>
    </row>
    <row r="4" spans="1:6" s="2" customFormat="1" ht="25.5">
      <c r="A4" s="25" t="s">
        <v>0</v>
      </c>
      <c r="B4" s="25" t="s">
        <v>1</v>
      </c>
      <c r="C4" s="25" t="s">
        <v>157</v>
      </c>
      <c r="D4" s="25" t="s">
        <v>14</v>
      </c>
      <c r="E4" s="25" t="s">
        <v>158</v>
      </c>
      <c r="F4" s="25" t="s">
        <v>2</v>
      </c>
    </row>
    <row r="5" spans="1:6">
      <c r="A5" s="222" t="s">
        <v>255</v>
      </c>
      <c r="B5" s="223"/>
      <c r="C5" s="223"/>
      <c r="D5" s="223"/>
      <c r="E5" s="223"/>
      <c r="F5" s="224"/>
    </row>
    <row r="6" spans="1:6">
      <c r="A6" s="9" t="s">
        <v>8</v>
      </c>
      <c r="B6" s="121" t="s">
        <v>171</v>
      </c>
      <c r="C6" s="95"/>
      <c r="D6" s="71"/>
      <c r="E6" s="72"/>
      <c r="F6" s="20"/>
    </row>
    <row r="7" spans="1:6">
      <c r="A7" s="225" t="s">
        <v>6</v>
      </c>
      <c r="B7" s="226"/>
      <c r="C7" s="226"/>
      <c r="D7" s="226"/>
      <c r="E7" s="226"/>
      <c r="F7" s="227"/>
    </row>
    <row r="8" spans="1:6" ht="38.25">
      <c r="A8" s="23"/>
      <c r="B8" s="75" t="s">
        <v>53</v>
      </c>
      <c r="C8" s="24">
        <f>'№347 71-02 от 04.07.22г.'!E9</f>
        <v>132038.79999999999</v>
      </c>
      <c r="D8" s="24">
        <v>21778.1</v>
      </c>
      <c r="E8" s="24">
        <f t="shared" ref="E8" si="0">C8+D8</f>
        <v>153816.9</v>
      </c>
      <c r="F8" s="21"/>
    </row>
    <row r="9" spans="1:6">
      <c r="A9" s="12"/>
      <c r="B9" s="13" t="s">
        <v>4</v>
      </c>
      <c r="C9" s="14"/>
      <c r="D9" s="14">
        <f>SUM(D8:D8)</f>
        <v>21778.1</v>
      </c>
      <c r="E9" s="14"/>
      <c r="F9" s="15"/>
    </row>
    <row r="10" spans="1:6" ht="18.75" customHeight="1">
      <c r="A10" s="225" t="s">
        <v>7</v>
      </c>
      <c r="B10" s="226"/>
      <c r="C10" s="226"/>
      <c r="D10" s="226"/>
      <c r="E10" s="226"/>
      <c r="F10" s="227"/>
    </row>
    <row r="11" spans="1:6">
      <c r="A11" s="10"/>
      <c r="B11" s="75"/>
      <c r="C11" s="11"/>
      <c r="D11" s="11"/>
      <c r="E11" s="11"/>
      <c r="F11" s="76"/>
    </row>
    <row r="12" spans="1:6" s="4" customFormat="1">
      <c r="A12" s="12"/>
      <c r="B12" s="12" t="s">
        <v>4</v>
      </c>
      <c r="C12" s="16"/>
      <c r="D12" s="16">
        <f>SUM(D11:D11)</f>
        <v>0</v>
      </c>
      <c r="E12" s="16"/>
      <c r="F12" s="12"/>
    </row>
    <row r="13" spans="1:6">
      <c r="A13" s="228" t="s">
        <v>5</v>
      </c>
      <c r="B13" s="228"/>
      <c r="C13" s="228"/>
      <c r="D13" s="228"/>
      <c r="E13" s="228"/>
      <c r="F13" s="228"/>
    </row>
    <row r="14" spans="1:6" ht="76.5">
      <c r="A14" s="97" t="s">
        <v>3</v>
      </c>
      <c r="B14" s="147" t="s">
        <v>10</v>
      </c>
      <c r="C14" s="165">
        <f>E14-D14</f>
        <v>979004.5</v>
      </c>
      <c r="D14" s="165">
        <v>21232.799999999999</v>
      </c>
      <c r="E14" s="165">
        <v>1000237.3</v>
      </c>
      <c r="F14" s="137" t="s">
        <v>261</v>
      </c>
    </row>
    <row r="15" spans="1:6" ht="38.25" customHeight="1">
      <c r="A15" s="231" t="s">
        <v>23</v>
      </c>
      <c r="B15" s="246" t="s">
        <v>26</v>
      </c>
      <c r="C15" s="235">
        <v>310760.3</v>
      </c>
      <c r="D15" s="165">
        <v>-1200</v>
      </c>
      <c r="E15" s="235">
        <f>C15+D16+D15</f>
        <v>310760.3</v>
      </c>
      <c r="F15" s="137" t="s">
        <v>256</v>
      </c>
    </row>
    <row r="16" spans="1:6" s="77" customFormat="1" ht="54" customHeight="1">
      <c r="A16" s="245"/>
      <c r="B16" s="247"/>
      <c r="C16" s="249"/>
      <c r="D16" s="165">
        <v>1200</v>
      </c>
      <c r="E16" s="249"/>
      <c r="F16" s="135" t="s">
        <v>257</v>
      </c>
    </row>
    <row r="17" spans="1:6" s="77" customFormat="1" ht="51">
      <c r="A17" s="161" t="s">
        <v>31</v>
      </c>
      <c r="B17" s="163" t="s">
        <v>176</v>
      </c>
      <c r="C17" s="162">
        <f>E17-D17</f>
        <v>19253.099999999999</v>
      </c>
      <c r="D17" s="164">
        <v>113.2</v>
      </c>
      <c r="E17" s="162">
        <v>19366.3</v>
      </c>
      <c r="F17" s="137" t="s">
        <v>259</v>
      </c>
    </row>
    <row r="18" spans="1:6" s="77" customFormat="1" ht="63.75">
      <c r="A18" s="161" t="s">
        <v>24</v>
      </c>
      <c r="B18" s="163" t="s">
        <v>27</v>
      </c>
      <c r="C18" s="162">
        <f t="shared" ref="C18:C19" si="1">E18-D18</f>
        <v>100002</v>
      </c>
      <c r="D18" s="164">
        <v>90.4</v>
      </c>
      <c r="E18" s="162">
        <v>100092.4</v>
      </c>
      <c r="F18" s="137" t="s">
        <v>258</v>
      </c>
    </row>
    <row r="19" spans="1:6" s="77" customFormat="1" ht="38.25">
      <c r="A19" s="97" t="s">
        <v>12</v>
      </c>
      <c r="B19" s="99" t="s">
        <v>13</v>
      </c>
      <c r="C19" s="162">
        <f t="shared" si="1"/>
        <v>19632.399999999998</v>
      </c>
      <c r="D19" s="164">
        <v>341.7</v>
      </c>
      <c r="E19" s="162">
        <v>19974.099999999999</v>
      </c>
      <c r="F19" s="137" t="s">
        <v>260</v>
      </c>
    </row>
    <row r="20" spans="1:6" s="3" customFormat="1">
      <c r="A20" s="17"/>
      <c r="B20" s="13" t="s">
        <v>4</v>
      </c>
      <c r="C20" s="16"/>
      <c r="D20" s="16">
        <f>SUM(D14:D19)</f>
        <v>21778.100000000002</v>
      </c>
      <c r="E20" s="16"/>
      <c r="F20" s="18"/>
    </row>
    <row r="21" spans="1:6">
      <c r="A21" s="19" t="s">
        <v>169</v>
      </c>
      <c r="B21" s="19"/>
      <c r="C21" s="19"/>
      <c r="D21" s="117" t="s">
        <v>170</v>
      </c>
      <c r="E21" s="70"/>
      <c r="F21" s="70"/>
    </row>
    <row r="22" spans="1:6">
      <c r="A22" s="5"/>
      <c r="B22" s="6"/>
      <c r="C22" s="7"/>
      <c r="D22" s="7"/>
      <c r="E22" s="7"/>
      <c r="F22" s="6"/>
    </row>
    <row r="23" spans="1:6">
      <c r="A23" s="5"/>
      <c r="B23" s="6"/>
      <c r="C23" s="7"/>
      <c r="D23" s="7"/>
      <c r="E23" s="7"/>
      <c r="F23" s="6"/>
    </row>
    <row r="24" spans="1:6">
      <c r="A24" s="5"/>
      <c r="B24" s="6"/>
      <c r="C24" s="7"/>
      <c r="D24" s="7"/>
      <c r="E24" s="7"/>
      <c r="F24" s="6"/>
    </row>
    <row r="25" spans="1:6">
      <c r="A25" s="5"/>
      <c r="B25" s="6"/>
      <c r="C25" s="7"/>
      <c r="D25" s="7"/>
      <c r="E25" s="7"/>
      <c r="F25" s="6"/>
    </row>
    <row r="26" spans="1:6">
      <c r="A26" s="5"/>
      <c r="B26" s="6"/>
      <c r="C26" s="7"/>
      <c r="D26" s="7"/>
      <c r="E26" s="7"/>
      <c r="F26" s="6"/>
    </row>
    <row r="27" spans="1:6">
      <c r="A27" s="5"/>
      <c r="B27" s="6"/>
      <c r="C27" s="7"/>
      <c r="D27" s="7"/>
      <c r="E27" s="7"/>
      <c r="F27" s="6"/>
    </row>
    <row r="28" spans="1:6">
      <c r="A28" s="5"/>
      <c r="B28" s="6"/>
      <c r="C28" s="7"/>
      <c r="D28" s="7"/>
      <c r="E28" s="7"/>
      <c r="F28" s="6"/>
    </row>
  </sheetData>
  <mergeCells count="9">
    <mergeCell ref="A15:A16"/>
    <mergeCell ref="B15:B16"/>
    <mergeCell ref="C15:C16"/>
    <mergeCell ref="E15:E16"/>
    <mergeCell ref="A2:F2"/>
    <mergeCell ref="A5:F5"/>
    <mergeCell ref="A7:F7"/>
    <mergeCell ref="A10:F10"/>
    <mergeCell ref="A13:F13"/>
  </mergeCells>
  <hyperlinks>
    <hyperlink ref="D21" r:id="rId1"/>
    <hyperlink ref="B6" r:id="rId2"/>
  </hyperlinks>
  <pageMargins left="0.31496062992125984" right="0.23622047244094491" top="0.43307086614173229" bottom="0.43307086614173229" header="0.31496062992125984" footer="0.31496062992125984"/>
  <pageSetup paperSize="9" fitToHeight="2"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9</vt:i4>
      </vt:variant>
    </vt:vector>
  </HeadingPairs>
  <TitlesOfParts>
    <vt:vector size="22" baseType="lpstr">
      <vt:lpstr>СВОД</vt:lpstr>
      <vt:lpstr>№322 62-02 от 26.01.22г.</vt:lpstr>
      <vt:lpstr>№326 64-02 от 24.02.22г.</vt:lpstr>
      <vt:lpstr>№329 65-02 от 30.03.22г.</vt:lpstr>
      <vt:lpstr>№337 66-02 от 27.04.22г.</vt:lpstr>
      <vt:lpstr>№341 69-02 от 25.05.22г.</vt:lpstr>
      <vt:lpstr>№343 70-02 от 29.06.22г.</vt:lpstr>
      <vt:lpstr>№347 71-02 от 04.07.22г.</vt:lpstr>
      <vt:lpstr>№350 72-02 от 27.07.22г.</vt:lpstr>
      <vt:lpstr>№352 74-02 от 28.09.22г. </vt:lpstr>
      <vt:lpstr>№361 75-02 от 27.10.22г.</vt:lpstr>
      <vt:lpstr>№364 76-02 от 30.11.22г.</vt:lpstr>
      <vt:lpstr>№379 79-02 от 26.12.22г.</vt:lpstr>
      <vt:lpstr>'№326 64-02 от 24.02.22г.'!Заголовки_для_печати</vt:lpstr>
      <vt:lpstr>'№329 65-02 от 30.03.22г.'!Заголовки_для_печати</vt:lpstr>
      <vt:lpstr>'№337 66-02 от 27.04.22г.'!Заголовки_для_печати</vt:lpstr>
      <vt:lpstr>'№341 69-02 от 25.05.22г.'!Заголовки_для_печати</vt:lpstr>
      <vt:lpstr>'№343 70-02 от 29.06.22г.'!Заголовки_для_печати</vt:lpstr>
      <vt:lpstr>'№347 71-02 от 04.07.22г.'!Заголовки_для_печати</vt:lpstr>
      <vt:lpstr>'№350 72-02 от 27.07.22г.'!Заголовки_для_печати</vt:lpstr>
      <vt:lpstr>'№352 74-02 от 28.09.22г. '!Заголовки_для_печати</vt:lpstr>
      <vt:lpstr>СВОД!Заголовки_для_печати</vt:lpstr>
    </vt:vector>
  </TitlesOfParts>
  <Company>Администрация</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gajdukovalv</dc:creator>
  <cp:lastModifiedBy>ЛысенкоОИ</cp:lastModifiedBy>
  <cp:lastPrinted>2022-11-24T08:28:25Z</cp:lastPrinted>
  <dcterms:created xsi:type="dcterms:W3CDTF">2014-01-21T11:06:29Z</dcterms:created>
  <dcterms:modified xsi:type="dcterms:W3CDTF">2023-01-11T15:58:14Z</dcterms:modified>
</cp:coreProperties>
</file>